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総務書類\営業資料\コンテナ\20220907\"/>
    </mc:Choice>
  </mc:AlternateContent>
  <xr:revisionPtr revIDLastSave="0" documentId="13_ncr:1_{6A3B3EFE-BB72-48C9-B1D2-2D0424F32D84}" xr6:coauthVersionLast="47" xr6:coauthVersionMax="47" xr10:uidLastSave="{00000000-0000-0000-0000-000000000000}"/>
  <bookViews>
    <workbookView xWindow="-108" yWindow="-108" windowWidth="23256" windowHeight="13176" tabRatio="708" xr2:uid="{00000000-000D-0000-FFFF-FFFF00000000}"/>
  </bookViews>
  <sheets>
    <sheet name="1号様式" sheetId="1" r:id="rId1"/>
    <sheet name="1号様式の１" sheetId="2" r:id="rId2"/>
    <sheet name="1号様式の2" sheetId="8" r:id="rId3"/>
    <sheet name="助成対象本数算定シート" sheetId="4" r:id="rId4"/>
    <sheet name="1号様式の３" sheetId="9" r:id="rId5"/>
    <sheet name="1号様式の4 " sheetId="25" r:id="rId6"/>
    <sheet name="２号様式" sheetId="23" r:id="rId7"/>
    <sheet name="３号様式" sheetId="5" r:id="rId8"/>
    <sheet name="５号様式" sheetId="12" r:id="rId9"/>
    <sheet name="７号様式" sheetId="15" r:id="rId10"/>
    <sheet name="７号様式の１" sheetId="19" r:id="rId11"/>
    <sheet name="助成対象本数算定シート (2)" sheetId="20" r:id="rId12"/>
    <sheet name="７号様式の２" sheetId="21" r:id="rId13"/>
    <sheet name="7号様式の3 " sheetId="27" r:id="rId14"/>
    <sheet name="９号様式" sheetId="17" r:id="rId15"/>
    <sheet name="Sheet1" sheetId="24" r:id="rId16"/>
  </sheets>
  <definedNames>
    <definedName name="_xlnm.Print_Area" localSheetId="0">'1号様式'!$A$1:$J$55</definedName>
    <definedName name="_xlnm.Print_Area" localSheetId="2">'1号様式の2'!$A$1:$J$55</definedName>
    <definedName name="_xlnm.Print_Area" localSheetId="6">'２号様式'!$A$1:$J$47</definedName>
    <definedName name="_xlnm.Print_Area" localSheetId="10">'７号様式の１'!$A$1:$J$57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9" i="9" l="1"/>
  <c r="L35" i="9" l="1"/>
  <c r="L8" i="9"/>
  <c r="L9" i="2"/>
  <c r="L8" i="2"/>
  <c r="L10" i="2" l="1"/>
  <c r="I35" i="25" s="1"/>
  <c r="I17" i="25"/>
  <c r="I18" i="25"/>
  <c r="I16" i="25"/>
  <c r="E39" i="25" l="1"/>
  <c r="E42" i="1" s="1"/>
  <c r="E49" i="12" s="1"/>
  <c r="E35" i="25"/>
  <c r="J50" i="27"/>
  <c r="F45" i="15" s="1"/>
  <c r="H45" i="15" s="1"/>
  <c r="I50" i="27"/>
  <c r="J33" i="27"/>
  <c r="H37" i="15" s="1"/>
  <c r="H41" i="15" s="1"/>
  <c r="I33" i="27"/>
  <c r="G37" i="15" s="1"/>
  <c r="G33" i="27"/>
  <c r="F37" i="15" s="1"/>
  <c r="D35" i="1"/>
  <c r="H35" i="1"/>
  <c r="F39" i="1" s="1"/>
  <c r="H39" i="1" s="1"/>
  <c r="G35" i="1"/>
  <c r="F35" i="1"/>
  <c r="I35" i="1"/>
  <c r="F41" i="15" l="1"/>
  <c r="E19" i="12" l="1"/>
  <c r="J28" i="21" l="1"/>
  <c r="J29" i="21" s="1"/>
  <c r="I28" i="21"/>
  <c r="I29" i="21" s="1"/>
  <c r="C28" i="21"/>
  <c r="H29" i="21"/>
  <c r="G29" i="21"/>
  <c r="F29" i="21"/>
  <c r="E29" i="21"/>
  <c r="H13" i="21"/>
  <c r="G13" i="21"/>
  <c r="F13" i="21"/>
  <c r="E13" i="21"/>
  <c r="J12" i="21"/>
  <c r="J13" i="21" s="1"/>
  <c r="I12" i="21"/>
  <c r="I13" i="21" s="1"/>
  <c r="N48" i="19"/>
  <c r="O48" i="19"/>
  <c r="P48" i="19"/>
  <c r="Q48" i="19"/>
  <c r="R48" i="19"/>
  <c r="M48" i="19"/>
  <c r="N47" i="19"/>
  <c r="O47" i="19"/>
  <c r="P47" i="19"/>
  <c r="Q47" i="19"/>
  <c r="R47" i="19"/>
  <c r="M47" i="19"/>
  <c r="J42" i="19"/>
  <c r="J43" i="19" s="1"/>
  <c r="I42" i="19"/>
  <c r="I43" i="19" s="1"/>
  <c r="H42" i="19"/>
  <c r="H43" i="19" s="1"/>
  <c r="G42" i="19"/>
  <c r="G43" i="19" s="1"/>
  <c r="F42" i="19"/>
  <c r="F43" i="19" s="1"/>
  <c r="E42" i="19"/>
  <c r="E43" i="19" s="1"/>
  <c r="J40" i="19"/>
  <c r="I40" i="19"/>
  <c r="H40" i="19"/>
  <c r="G40" i="19"/>
  <c r="F40" i="19"/>
  <c r="E40" i="19"/>
  <c r="J36" i="19"/>
  <c r="I36" i="19"/>
  <c r="H36" i="19"/>
  <c r="G36" i="19"/>
  <c r="F36" i="19"/>
  <c r="E36" i="19"/>
  <c r="C35" i="19"/>
  <c r="J21" i="19"/>
  <c r="I21" i="19"/>
  <c r="C21" i="19"/>
  <c r="H22" i="19"/>
  <c r="G22" i="19"/>
  <c r="F22" i="19"/>
  <c r="E22" i="19"/>
  <c r="J14" i="19"/>
  <c r="I14" i="19"/>
  <c r="H14" i="19"/>
  <c r="G14" i="19"/>
  <c r="F14" i="19"/>
  <c r="E14" i="19"/>
  <c r="E19" i="15"/>
  <c r="I33" i="21" l="1"/>
  <c r="I17" i="21"/>
  <c r="I22" i="19"/>
  <c r="J22" i="19"/>
  <c r="I44" i="19"/>
  <c r="G44" i="19"/>
  <c r="E44" i="19"/>
  <c r="I26" i="19"/>
  <c r="H46" i="12"/>
  <c r="F37" i="12"/>
  <c r="D37" i="12"/>
  <c r="F46" i="12"/>
  <c r="F23" i="12" l="1"/>
  <c r="F27" i="12" s="1"/>
  <c r="E5" i="24"/>
  <c r="F5" i="24" s="1"/>
  <c r="E4" i="24"/>
  <c r="F4" i="24" s="1"/>
  <c r="E2" i="24"/>
  <c r="F2" i="24" s="1"/>
  <c r="J24" i="9" l="1"/>
  <c r="J25" i="9" s="1"/>
  <c r="I24" i="9"/>
  <c r="I25" i="9" s="1"/>
  <c r="J21" i="9"/>
  <c r="J22" i="9" s="1"/>
  <c r="I21" i="9"/>
  <c r="I22" i="9" s="1"/>
  <c r="H47" i="9"/>
  <c r="G47" i="9"/>
  <c r="F47" i="9"/>
  <c r="E47" i="9"/>
  <c r="H44" i="9"/>
  <c r="G44" i="9"/>
  <c r="F44" i="9"/>
  <c r="E44" i="9"/>
  <c r="H41" i="9"/>
  <c r="G41" i="9"/>
  <c r="F41" i="9"/>
  <c r="E41" i="9"/>
  <c r="J46" i="9"/>
  <c r="J47" i="9" s="1"/>
  <c r="I46" i="9"/>
  <c r="I47" i="9" s="1"/>
  <c r="J43" i="9"/>
  <c r="J44" i="9" s="1"/>
  <c r="I43" i="9"/>
  <c r="I44" i="9" s="1"/>
  <c r="J40" i="9"/>
  <c r="J41" i="9" s="1"/>
  <c r="I40" i="9"/>
  <c r="J18" i="9"/>
  <c r="J19" i="9" s="1"/>
  <c r="I18" i="9"/>
  <c r="H25" i="9"/>
  <c r="G25" i="9"/>
  <c r="F25" i="9"/>
  <c r="E25" i="9"/>
  <c r="H22" i="9"/>
  <c r="G22" i="9"/>
  <c r="F22" i="9"/>
  <c r="E22" i="9"/>
  <c r="H19" i="9"/>
  <c r="G19" i="9"/>
  <c r="F19" i="9"/>
  <c r="E19" i="9"/>
  <c r="B22" i="9"/>
  <c r="B25" i="9" s="1"/>
  <c r="B47" i="9" s="1"/>
  <c r="O53" i="8"/>
  <c r="P53" i="8"/>
  <c r="Q53" i="8"/>
  <c r="R53" i="8"/>
  <c r="S53" i="8"/>
  <c r="N53" i="8"/>
  <c r="O49" i="8"/>
  <c r="P49" i="8"/>
  <c r="Q49" i="8"/>
  <c r="R49" i="8"/>
  <c r="S49" i="8"/>
  <c r="O50" i="8"/>
  <c r="P50" i="8"/>
  <c r="Q50" i="8"/>
  <c r="R50" i="8"/>
  <c r="S50" i="8"/>
  <c r="N50" i="8"/>
  <c r="N49" i="8"/>
  <c r="O48" i="8"/>
  <c r="P48" i="8"/>
  <c r="Q48" i="8"/>
  <c r="R48" i="8"/>
  <c r="S48" i="8"/>
  <c r="N48" i="8"/>
  <c r="L44" i="8"/>
  <c r="M44" i="8" s="1"/>
  <c r="L43" i="8"/>
  <c r="M43" i="8" s="1"/>
  <c r="L42" i="8"/>
  <c r="M42" i="8" s="1"/>
  <c r="J28" i="8"/>
  <c r="I28" i="8"/>
  <c r="H28" i="8"/>
  <c r="G28" i="8"/>
  <c r="F28" i="8"/>
  <c r="E28" i="8"/>
  <c r="J24" i="8"/>
  <c r="I24" i="8"/>
  <c r="H24" i="8"/>
  <c r="G24" i="8"/>
  <c r="F24" i="8"/>
  <c r="E24" i="8"/>
  <c r="J21" i="8"/>
  <c r="I21" i="8"/>
  <c r="H21" i="8"/>
  <c r="G21" i="8"/>
  <c r="F21" i="8"/>
  <c r="E21" i="8"/>
  <c r="J18" i="8"/>
  <c r="I18" i="8"/>
  <c r="H18" i="8"/>
  <c r="G18" i="8"/>
  <c r="F18" i="8"/>
  <c r="E18" i="8"/>
  <c r="J15" i="8"/>
  <c r="I15" i="8"/>
  <c r="H15" i="8"/>
  <c r="G15" i="8"/>
  <c r="F15" i="8"/>
  <c r="E15" i="8"/>
  <c r="C21" i="8"/>
  <c r="C24" i="8" s="1"/>
  <c r="C21" i="2"/>
  <c r="C39" i="2" s="1"/>
  <c r="H42" i="2"/>
  <c r="G42" i="2"/>
  <c r="F42" i="2"/>
  <c r="E42" i="2"/>
  <c r="H39" i="2"/>
  <c r="G39" i="2"/>
  <c r="F39" i="2"/>
  <c r="E39" i="2"/>
  <c r="H36" i="2"/>
  <c r="G36" i="2"/>
  <c r="F36" i="2"/>
  <c r="E36" i="2"/>
  <c r="H33" i="2"/>
  <c r="G33" i="2"/>
  <c r="F33" i="2"/>
  <c r="E33" i="2"/>
  <c r="J41" i="2"/>
  <c r="I41" i="2"/>
  <c r="J38" i="2"/>
  <c r="I38" i="2"/>
  <c r="J35" i="2"/>
  <c r="I35" i="2"/>
  <c r="J24" i="2"/>
  <c r="I24" i="2"/>
  <c r="H24" i="2"/>
  <c r="G24" i="2"/>
  <c r="F24" i="2"/>
  <c r="E24" i="2"/>
  <c r="J21" i="2"/>
  <c r="I21" i="2"/>
  <c r="H21" i="2"/>
  <c r="G21" i="2"/>
  <c r="F21" i="2"/>
  <c r="E21" i="2"/>
  <c r="J18" i="2"/>
  <c r="I18" i="2"/>
  <c r="H18" i="2"/>
  <c r="G18" i="2"/>
  <c r="F18" i="2"/>
  <c r="E18" i="2"/>
  <c r="I15" i="2"/>
  <c r="J15" i="2"/>
  <c r="H15" i="2"/>
  <c r="G15" i="2"/>
  <c r="F15" i="2"/>
  <c r="E15" i="2"/>
  <c r="J32" i="2"/>
  <c r="I32" i="2"/>
  <c r="C36" i="2"/>
  <c r="O26" i="9" l="1"/>
  <c r="B44" i="9"/>
  <c r="O48" i="9"/>
  <c r="I19" i="9"/>
  <c r="L23" i="9"/>
  <c r="L45" i="9"/>
  <c r="I41" i="9"/>
  <c r="L46" i="9"/>
  <c r="O49" i="9"/>
  <c r="O50" i="9"/>
  <c r="L47" i="9"/>
  <c r="L24" i="9"/>
  <c r="O27" i="9"/>
  <c r="O28" i="9"/>
  <c r="L25" i="9"/>
  <c r="O50" i="2"/>
  <c r="M46" i="8"/>
  <c r="R52" i="8" s="1"/>
  <c r="R54" i="8" s="1"/>
  <c r="I32" i="8" s="1"/>
  <c r="I33" i="8" s="1"/>
  <c r="L47" i="2"/>
  <c r="L48" i="2"/>
  <c r="L49" i="2"/>
  <c r="O52" i="2"/>
  <c r="O51" i="2"/>
  <c r="I42" i="2"/>
  <c r="J39" i="2"/>
  <c r="J36" i="2"/>
  <c r="I36" i="2"/>
  <c r="C24" i="2"/>
  <c r="C42" i="2" s="1"/>
  <c r="J42" i="2"/>
  <c r="I39" i="2"/>
  <c r="J33" i="2"/>
  <c r="I33" i="2"/>
  <c r="F28" i="20"/>
  <c r="D28" i="20"/>
  <c r="F27" i="20"/>
  <c r="D27" i="20"/>
  <c r="G26" i="20"/>
  <c r="Q26" i="20" s="1"/>
  <c r="S26" i="20" s="1"/>
  <c r="T26" i="20" s="1"/>
  <c r="G25" i="20"/>
  <c r="H25" i="20" s="1"/>
  <c r="F70" i="19"/>
  <c r="D70" i="19"/>
  <c r="F69" i="19"/>
  <c r="D69" i="19"/>
  <c r="G68" i="19"/>
  <c r="D77" i="19" s="1"/>
  <c r="G67" i="19"/>
  <c r="G28" i="20" l="1"/>
  <c r="G27" i="20"/>
  <c r="H27" i="20" s="1"/>
  <c r="L49" i="9"/>
  <c r="L50" i="9" s="1"/>
  <c r="I51" i="9" s="1"/>
  <c r="B5" i="24" s="1"/>
  <c r="C5" i="24" s="1"/>
  <c r="L27" i="9"/>
  <c r="L28" i="9" s="1"/>
  <c r="I29" i="9" s="1"/>
  <c r="B4" i="24" s="1"/>
  <c r="C4" i="24" s="1"/>
  <c r="Q52" i="8"/>
  <c r="Q54" i="8" s="1"/>
  <c r="H32" i="8" s="1"/>
  <c r="H33" i="8" s="1"/>
  <c r="P52" i="8"/>
  <c r="P54" i="8" s="1"/>
  <c r="G32" i="8" s="1"/>
  <c r="G33" i="8" s="1"/>
  <c r="N52" i="8"/>
  <c r="N54" i="8" s="1"/>
  <c r="N55" i="8" s="1"/>
  <c r="S52" i="8"/>
  <c r="S54" i="8" s="1"/>
  <c r="J32" i="8" s="1"/>
  <c r="J33" i="8" s="1"/>
  <c r="I34" i="8" s="1"/>
  <c r="O52" i="8"/>
  <c r="O54" i="8" s="1"/>
  <c r="F32" i="8" s="1"/>
  <c r="F33" i="8" s="1"/>
  <c r="R55" i="8"/>
  <c r="R58" i="8" s="1"/>
  <c r="L51" i="2"/>
  <c r="L52" i="2" s="1"/>
  <c r="I46" i="2" s="1"/>
  <c r="B2" i="24" s="1"/>
  <c r="C2" i="24" s="1"/>
  <c r="H67" i="19"/>
  <c r="D76" i="19"/>
  <c r="E76" i="19" s="1"/>
  <c r="G69" i="19"/>
  <c r="G70" i="19"/>
  <c r="J28" i="20"/>
  <c r="E77" i="19"/>
  <c r="R26" i="20"/>
  <c r="Q25" i="20"/>
  <c r="F66" i="8"/>
  <c r="D66" i="8"/>
  <c r="F65" i="8"/>
  <c r="D65" i="8"/>
  <c r="G64" i="8"/>
  <c r="D73" i="8" s="1"/>
  <c r="E73" i="8" s="1"/>
  <c r="G63" i="8"/>
  <c r="S55" i="8" l="1"/>
  <c r="S58" i="8" s="1"/>
  <c r="O55" i="8"/>
  <c r="O58" i="8" s="1"/>
  <c r="P55" i="8"/>
  <c r="P58" i="8" s="1"/>
  <c r="Q57" i="8"/>
  <c r="Q55" i="8"/>
  <c r="Q58" i="8" s="1"/>
  <c r="S57" i="8"/>
  <c r="O57" i="8"/>
  <c r="E32" i="8"/>
  <c r="E33" i="8" s="1"/>
  <c r="E34" i="8" s="1"/>
  <c r="R56" i="8"/>
  <c r="G34" i="8"/>
  <c r="N58" i="8"/>
  <c r="D78" i="19"/>
  <c r="I69" i="19" s="1"/>
  <c r="H69" i="19"/>
  <c r="Q27" i="20"/>
  <c r="R25" i="20"/>
  <c r="S25" i="20"/>
  <c r="T25" i="20" s="1"/>
  <c r="G65" i="8"/>
  <c r="G66" i="8"/>
  <c r="H63" i="8"/>
  <c r="D72" i="8"/>
  <c r="E72" i="8" s="1"/>
  <c r="N56" i="8" l="1"/>
  <c r="O60" i="8" s="1"/>
  <c r="O61" i="8" s="1"/>
  <c r="Q59" i="8"/>
  <c r="P62" i="8" s="1"/>
  <c r="P56" i="8"/>
  <c r="R60" i="8"/>
  <c r="R61" i="8" s="1"/>
  <c r="S60" i="8"/>
  <c r="S61" i="8" s="1"/>
  <c r="S59" i="8"/>
  <c r="O59" i="8"/>
  <c r="F77" i="19"/>
  <c r="G77" i="19" s="1"/>
  <c r="I70" i="19"/>
  <c r="H65" i="8"/>
  <c r="H77" i="19"/>
  <c r="H76" i="19"/>
  <c r="F76" i="19"/>
  <c r="G76" i="19" s="1"/>
  <c r="J27" i="20"/>
  <c r="O26" i="20"/>
  <c r="U25" i="20"/>
  <c r="U26" i="20"/>
  <c r="O25" i="20"/>
  <c r="D74" i="8"/>
  <c r="F28" i="4"/>
  <c r="D28" i="4"/>
  <c r="F27" i="4"/>
  <c r="D27" i="4"/>
  <c r="G26" i="4"/>
  <c r="Q26" i="4" s="1"/>
  <c r="G25" i="4"/>
  <c r="Q25" i="4" s="1"/>
  <c r="N60" i="8" l="1"/>
  <c r="N61" i="8" s="1"/>
  <c r="Q62" i="8"/>
  <c r="P60" i="8"/>
  <c r="P61" i="8" s="1"/>
  <c r="P63" i="8" s="1"/>
  <c r="Q60" i="8"/>
  <c r="Q61" i="8" s="1"/>
  <c r="R62" i="8"/>
  <c r="R63" i="8" s="1"/>
  <c r="S62" i="8"/>
  <c r="S63" i="8" s="1"/>
  <c r="N62" i="8"/>
  <c r="O62" i="8"/>
  <c r="O63" i="8" s="1"/>
  <c r="B77" i="19"/>
  <c r="F73" i="8"/>
  <c r="G73" i="8" s="1"/>
  <c r="I66" i="8"/>
  <c r="F72" i="8"/>
  <c r="G72" i="8" s="1"/>
  <c r="B76" i="19"/>
  <c r="J25" i="20"/>
  <c r="H73" i="8"/>
  <c r="H72" i="8"/>
  <c r="I65" i="8"/>
  <c r="Q27" i="4"/>
  <c r="J27" i="4" s="1"/>
  <c r="R26" i="4"/>
  <c r="R25" i="4"/>
  <c r="G27" i="4"/>
  <c r="G28" i="4"/>
  <c r="H25" i="4"/>
  <c r="I67" i="19" l="1"/>
  <c r="N63" i="8"/>
  <c r="O64" i="8" s="1"/>
  <c r="E35" i="8" s="1"/>
  <c r="Q63" i="8"/>
  <c r="Q64" i="8" s="1"/>
  <c r="G35" i="8" s="1"/>
  <c r="S64" i="8"/>
  <c r="I35" i="8" s="1"/>
  <c r="B72" i="8"/>
  <c r="B73" i="8"/>
  <c r="U26" i="4"/>
  <c r="U25" i="4"/>
  <c r="H27" i="4"/>
  <c r="G38" i="8" l="1"/>
  <c r="I63" i="8"/>
  <c r="S26" i="4"/>
  <c r="T26" i="4" s="1"/>
  <c r="O26" i="4" s="1"/>
  <c r="J28" i="4"/>
  <c r="S25" i="4"/>
  <c r="T25" i="4" s="1"/>
  <c r="O25" i="4" s="1"/>
  <c r="B3" i="24" l="1"/>
  <c r="C3" i="24" s="1"/>
  <c r="C6" i="24" s="1"/>
  <c r="F26" i="1" s="1"/>
  <c r="F30" i="1" s="1"/>
  <c r="E20" i="1" s="1"/>
  <c r="J25" i="4"/>
  <c r="E30" i="1" l="1"/>
  <c r="Q49" i="19"/>
  <c r="Q50" i="19" s="1"/>
  <c r="Q53" i="19" s="1"/>
  <c r="O49" i="19"/>
  <c r="R49" i="19"/>
  <c r="P49" i="19"/>
  <c r="P50" i="19" s="1"/>
  <c r="P53" i="19" s="1"/>
  <c r="M49" i="19"/>
  <c r="N49" i="19"/>
  <c r="N50" i="19" s="1"/>
  <c r="N53" i="19" s="1"/>
  <c r="P52" i="19" l="1"/>
  <c r="O50" i="19"/>
  <c r="O51" i="19" s="1"/>
  <c r="P55" i="19" s="1"/>
  <c r="P56" i="19" s="1"/>
  <c r="R52" i="19"/>
  <c r="N52" i="19"/>
  <c r="R50" i="19"/>
  <c r="R53" i="19" s="1"/>
  <c r="M50" i="19"/>
  <c r="O53" i="19" l="1"/>
  <c r="P54" i="19" s="1"/>
  <c r="O57" i="19" s="1"/>
  <c r="P58" i="19"/>
  <c r="R54" i="19"/>
  <c r="M51" i="19"/>
  <c r="M53" i="19"/>
  <c r="Q51" i="19"/>
  <c r="Q55" i="19" s="1"/>
  <c r="Q56" i="19" s="1"/>
  <c r="O55" i="19" l="1"/>
  <c r="O56" i="19" s="1"/>
  <c r="O58" i="19" s="1"/>
  <c r="P59" i="19" s="1"/>
  <c r="G45" i="19" s="1"/>
  <c r="P57" i="19"/>
  <c r="R55" i="19"/>
  <c r="R56" i="19" s="1"/>
  <c r="N55" i="19"/>
  <c r="N56" i="19" s="1"/>
  <c r="M55" i="19"/>
  <c r="M56" i="19" s="1"/>
  <c r="N54" i="19"/>
  <c r="Q57" i="19"/>
  <c r="R57" i="19"/>
  <c r="Q58" i="19"/>
  <c r="R58" i="19" l="1"/>
  <c r="R59" i="19"/>
  <c r="I45" i="19" s="1"/>
  <c r="M57" i="19"/>
  <c r="M58" i="19" s="1"/>
  <c r="N57" i="19"/>
  <c r="N58" i="19" s="1"/>
  <c r="N59" i="19" l="1"/>
  <c r="E45" i="19" s="1"/>
  <c r="G48" i="19" s="1"/>
  <c r="E3" i="24" s="1"/>
  <c r="F3" i="24" s="1"/>
  <c r="F6" i="24" s="1"/>
  <c r="F28" i="15" s="1"/>
  <c r="E32" i="15" l="1"/>
  <c r="F32" i="15"/>
  <c r="E2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J1" authorId="0" shapeId="0" xr:uid="{00000000-0006-0000-0100-000001000000}">
      <text>
        <r>
          <rPr>
            <b/>
            <sz val="9"/>
            <color indexed="10"/>
            <rFont val="ＭＳ Ｐゴシック"/>
            <family val="3"/>
            <charset val="128"/>
          </rPr>
          <t>・黄色いセルのみ入力可能
・本数は数字のみを入力してください。</t>
        </r>
      </text>
    </comment>
    <comment ref="E17" authorId="0" shapeId="0" xr:uid="{00000000-0006-0000-0100-000002000000}">
      <text>
        <r>
          <rPr>
            <b/>
            <sz val="9"/>
            <color indexed="81"/>
            <rFont val="ＭＳ Ｐゴシック"/>
            <family val="3"/>
            <charset val="128"/>
          </rPr>
          <t>本数は数字のみ入力</t>
        </r>
      </text>
    </comment>
    <comment ref="C18" authorId="0" shapeId="0" xr:uid="{00000000-0006-0000-0100-000003000000}">
      <text>
        <r>
          <rPr>
            <b/>
            <sz val="9"/>
            <color indexed="81"/>
            <rFont val="ＭＳ Ｐゴシック"/>
            <family val="3"/>
            <charset val="128"/>
          </rPr>
          <t>和暦の数字のみ入力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J1" authorId="0" shapeId="0" xr:uid="{00000000-0006-0000-0200-000001000000}">
      <text>
        <r>
          <rPr>
            <b/>
            <sz val="9"/>
            <color indexed="10"/>
            <rFont val="ＭＳ Ｐゴシック"/>
            <family val="3"/>
            <charset val="128"/>
          </rPr>
          <t>・黄色いセルのみ入力可能
・本数は数字のみを入力してください。</t>
        </r>
      </text>
    </comment>
    <comment ref="C18" authorId="0" shapeId="0" xr:uid="{00000000-0006-0000-0200-000002000000}">
      <text>
        <r>
          <rPr>
            <b/>
            <sz val="9"/>
            <color indexed="10"/>
            <rFont val="ＭＳ Ｐゴシック"/>
            <family val="3"/>
            <charset val="128"/>
          </rPr>
          <t>和暦の数字のみ入力</t>
        </r>
      </text>
    </comment>
    <comment ref="B35" authorId="0" shapeId="0" xr:uid="{00000000-0006-0000-0200-000003000000}">
      <text>
        <r>
          <rPr>
            <b/>
            <sz val="11"/>
            <color indexed="10"/>
            <rFont val="ＭＳ Ｐゴシック"/>
            <family val="3"/>
            <charset val="128"/>
          </rPr>
          <t xml:space="preserve">助成対象本数を自動計算していますが、再度下記の算定表で確かめてください。
</t>
        </r>
      </text>
    </comment>
    <comment ref="J55" authorId="0" shapeId="0" xr:uid="{00000000-0006-0000-0200-000004000000}">
      <text>
        <r>
          <rPr>
            <b/>
            <sz val="9"/>
            <color indexed="81"/>
            <rFont val="ＭＳ Ｐゴシック"/>
            <family val="3"/>
            <charset val="128"/>
          </rPr>
          <t>Ｈ２８年度に利用転換貨物の大在CTの利用がある場合は、第２号様式も必要です。</t>
        </r>
      </text>
    </comment>
    <comment ref="C57" authorId="0" shapeId="0" xr:uid="{00000000-0006-0000-0200-000005000000}">
      <text>
        <r>
          <rPr>
            <sz val="9"/>
            <color indexed="39"/>
            <rFont val="ＭＳ Ｐゴシック"/>
            <family val="3"/>
            <charset val="128"/>
          </rPr>
          <t>④の計算について、下記の算定表で自動計算できます。ご利用ください。
別シート「助成金対象本数算定シート」にも同じ算定表があります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J1" authorId="0" shapeId="0" xr:uid="{00000000-0006-0000-0400-000001000000}">
      <text>
        <r>
          <rPr>
            <b/>
            <sz val="9"/>
            <color indexed="10"/>
            <rFont val="ＭＳ Ｐゴシック"/>
            <family val="3"/>
            <charset val="128"/>
          </rPr>
          <t>・黄色いセルのみ入力可能
・本数は数字のみを入力してください
・貨物量は年間量を記入してください</t>
        </r>
      </text>
    </comment>
    <comment ref="B41" authorId="0" shapeId="0" xr:uid="{00000000-0006-0000-0400-000002000000}">
      <text>
        <r>
          <rPr>
            <b/>
            <sz val="9"/>
            <color indexed="10"/>
            <rFont val="ＭＳ Ｐゴシック"/>
            <family val="3"/>
            <charset val="128"/>
          </rPr>
          <t>和暦の数字のみ入力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J1" authorId="0" shapeId="0" xr:uid="{00000000-0006-0000-0A00-000001000000}">
      <text>
        <r>
          <rPr>
            <b/>
            <sz val="9"/>
            <color indexed="10"/>
            <rFont val="ＭＳ Ｐゴシック"/>
            <family val="3"/>
            <charset val="128"/>
          </rPr>
          <t>・黄色いセルのみ入力可能
・本数は数字のみを入力してください。</t>
        </r>
      </text>
    </comment>
    <comment ref="E13" authorId="0" shapeId="0" xr:uid="{00000000-0006-0000-0A00-000002000000}">
      <text>
        <r>
          <rPr>
            <b/>
            <sz val="9"/>
            <color indexed="81"/>
            <rFont val="ＭＳ Ｐゴシック"/>
            <family val="3"/>
            <charset val="128"/>
          </rPr>
          <t>本数は数字のみ入力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J1" authorId="0" shapeId="0" xr:uid="{00000000-0006-0000-0C00-000001000000}">
      <text>
        <r>
          <rPr>
            <b/>
            <sz val="9"/>
            <color indexed="10"/>
            <rFont val="ＭＳ Ｐゴシック"/>
            <family val="3"/>
            <charset val="128"/>
          </rPr>
          <t>・黄色いセルのみ入力可能
・本数は数字のみを入力してください。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E19" authorId="0" shapeId="0" xr:uid="{00000000-0006-0000-0E00-000001000000}">
      <text>
        <r>
          <rPr>
            <b/>
            <sz val="9"/>
            <color indexed="10"/>
            <rFont val="ＭＳ Ｐゴシック"/>
            <family val="3"/>
            <charset val="128"/>
          </rPr>
          <t>数字のみを入力</t>
        </r>
        <r>
          <rPr>
            <b/>
            <sz val="9"/>
            <color indexed="81"/>
            <rFont val="ＭＳ Ｐゴシック"/>
            <family val="3"/>
            <charset val="128"/>
          </rPr>
          <t xml:space="preserve">
</t>
        </r>
      </text>
    </comment>
  </commentList>
</comments>
</file>

<file path=xl/sharedStrings.xml><?xml version="1.0" encoding="utf-8"?>
<sst xmlns="http://schemas.openxmlformats.org/spreadsheetml/2006/main" count="917" uniqueCount="317">
  <si>
    <t>年　　月　　日</t>
    <rPh sb="0" eb="1">
      <t>トシ</t>
    </rPh>
    <rPh sb="3" eb="4">
      <t>ツキ</t>
    </rPh>
    <rPh sb="6" eb="7">
      <t>ヒ</t>
    </rPh>
    <phoneticPr fontId="1"/>
  </si>
  <si>
    <t>大分県ポートセールス実行委員会</t>
    <rPh sb="0" eb="3">
      <t>オオイタケン</t>
    </rPh>
    <rPh sb="10" eb="12">
      <t>ジッコウ</t>
    </rPh>
    <rPh sb="12" eb="15">
      <t>イインカイ</t>
    </rPh>
    <phoneticPr fontId="1"/>
  </si>
  <si>
    <t>　会長　　　　　　　　　　　　　様</t>
    <rPh sb="1" eb="3">
      <t>カイチョウ</t>
    </rPh>
    <rPh sb="16" eb="17">
      <t>サマ</t>
    </rPh>
    <phoneticPr fontId="1"/>
  </si>
  <si>
    <t>代表者職・氏名</t>
    <rPh sb="0" eb="3">
      <t>ダイヒョウシャ</t>
    </rPh>
    <rPh sb="3" eb="4">
      <t>ショク</t>
    </rPh>
    <rPh sb="5" eb="7">
      <t>シメイ</t>
    </rPh>
    <phoneticPr fontId="1"/>
  </si>
  <si>
    <t>事業計画</t>
    <rPh sb="0" eb="2">
      <t>ジギョウ</t>
    </rPh>
    <rPh sb="2" eb="4">
      <t>ケイカク</t>
    </rPh>
    <phoneticPr fontId="1"/>
  </si>
  <si>
    <t>(1)</t>
    <phoneticPr fontId="1"/>
  </si>
  <si>
    <t>(2)</t>
  </si>
  <si>
    <t>(3)</t>
  </si>
  <si>
    <t>輸送方法</t>
    <rPh sb="0" eb="2">
      <t>ユソウ</t>
    </rPh>
    <rPh sb="2" eb="4">
      <t>ホウホウ</t>
    </rPh>
    <phoneticPr fontId="1"/>
  </si>
  <si>
    <t>(4)</t>
  </si>
  <si>
    <t>利用転換助成</t>
    <rPh sb="0" eb="2">
      <t>リヨウ</t>
    </rPh>
    <rPh sb="2" eb="4">
      <t>テンカン</t>
    </rPh>
    <rPh sb="4" eb="6">
      <t>ジョセイ</t>
    </rPh>
    <phoneticPr fontId="1"/>
  </si>
  <si>
    <t>港（空港）</t>
    <rPh sb="0" eb="1">
      <t>コウ</t>
    </rPh>
    <rPh sb="2" eb="4">
      <t>クウコウ</t>
    </rPh>
    <phoneticPr fontId="1"/>
  </si>
  <si>
    <t>本数</t>
    <rPh sb="0" eb="2">
      <t>ホンスウ</t>
    </rPh>
    <phoneticPr fontId="1"/>
  </si>
  <si>
    <t>TEU換算</t>
    <rPh sb="3" eb="5">
      <t>カンザン</t>
    </rPh>
    <phoneticPr fontId="1"/>
  </si>
  <si>
    <t>仕出港</t>
    <rPh sb="0" eb="2">
      <t>シダ</t>
    </rPh>
    <rPh sb="2" eb="3">
      <t>コウ</t>
    </rPh>
    <phoneticPr fontId="1"/>
  </si>
  <si>
    <t>仕向港</t>
    <rPh sb="0" eb="3">
      <t>シムケコウ</t>
    </rPh>
    <phoneticPr fontId="1"/>
  </si>
  <si>
    <t>RORO船</t>
    <rPh sb="4" eb="5">
      <t>セン</t>
    </rPh>
    <phoneticPr fontId="1"/>
  </si>
  <si>
    <t>その他</t>
    <rPh sb="2" eb="3">
      <t>タ</t>
    </rPh>
    <phoneticPr fontId="1"/>
  </si>
  <si>
    <t>コンテナサイズ</t>
    <phoneticPr fontId="1"/>
  </si>
  <si>
    <t>コンテナサイズ</t>
    <phoneticPr fontId="1"/>
  </si>
  <si>
    <t>台　</t>
    <rPh sb="0" eb="1">
      <t>ダイ</t>
    </rPh>
    <phoneticPr fontId="1"/>
  </si>
  <si>
    <t>貨物名</t>
    <rPh sb="0" eb="2">
      <t>カモツ</t>
    </rPh>
    <rPh sb="2" eb="3">
      <t>メイ</t>
    </rPh>
    <phoneticPr fontId="1"/>
  </si>
  <si>
    <t>４０Ｆ</t>
    <phoneticPr fontId="1"/>
  </si>
  <si>
    <t>２０Ｆ</t>
    <phoneticPr fontId="1"/>
  </si>
  <si>
    <t>助成対象年度</t>
    <rPh sb="0" eb="2">
      <t>ジョセイ</t>
    </rPh>
    <rPh sb="2" eb="4">
      <t>タイショウ</t>
    </rPh>
    <rPh sb="4" eb="6">
      <t>ネンド</t>
    </rPh>
    <phoneticPr fontId="1"/>
  </si>
  <si>
    <t>10,000円✕</t>
    <rPh sb="6" eb="7">
      <t>エン</t>
    </rPh>
    <phoneticPr fontId="1"/>
  </si>
  <si>
    <t>(2)</t>
    <phoneticPr fontId="1"/>
  </si>
  <si>
    <t>デマレージ助成</t>
    <rPh sb="5" eb="7">
      <t>ジョセイ</t>
    </rPh>
    <phoneticPr fontId="1"/>
  </si>
  <si>
    <t>助成対象デマレージ額</t>
    <rPh sb="0" eb="2">
      <t>ジョセイ</t>
    </rPh>
    <rPh sb="2" eb="4">
      <t>タイショウ</t>
    </rPh>
    <rPh sb="9" eb="10">
      <t>ガク</t>
    </rPh>
    <phoneticPr fontId="1"/>
  </si>
  <si>
    <t>全体デマレージ額</t>
    <rPh sb="0" eb="2">
      <t>ゼンタイ</t>
    </rPh>
    <rPh sb="7" eb="8">
      <t>ガク</t>
    </rPh>
    <phoneticPr fontId="1"/>
  </si>
  <si>
    <t>添付書類</t>
    <rPh sb="0" eb="2">
      <t>テンプ</t>
    </rPh>
    <rPh sb="2" eb="4">
      <t>ショルイ</t>
    </rPh>
    <phoneticPr fontId="1"/>
  </si>
  <si>
    <t>住所</t>
    <rPh sb="0" eb="1">
      <t>ジュウ</t>
    </rPh>
    <rPh sb="1" eb="2">
      <t>ショ</t>
    </rPh>
    <phoneticPr fontId="1"/>
  </si>
  <si>
    <t>名称</t>
    <rPh sb="0" eb="1">
      <t>メイ</t>
    </rPh>
    <rPh sb="1" eb="2">
      <t>ショウ</t>
    </rPh>
    <phoneticPr fontId="1"/>
  </si>
  <si>
    <t>　　　　　　申請者</t>
    <rPh sb="6" eb="9">
      <t>シンセイシャ</t>
    </rPh>
    <phoneticPr fontId="1"/>
  </si>
  <si>
    <t>事業計画明細書</t>
    <rPh sb="0" eb="2">
      <t>ジギョウ</t>
    </rPh>
    <rPh sb="2" eb="4">
      <t>ケイカク</t>
    </rPh>
    <rPh sb="4" eb="7">
      <t>メイサイショ</t>
    </rPh>
    <phoneticPr fontId="1"/>
  </si>
  <si>
    <t>輸出入の別</t>
    <rPh sb="0" eb="3">
      <t>ユシュツニュウ</t>
    </rPh>
    <rPh sb="4" eb="5">
      <t>ベツ</t>
    </rPh>
    <phoneticPr fontId="1"/>
  </si>
  <si>
    <t>輸送
ルート</t>
    <rPh sb="0" eb="2">
      <t>ユソウ</t>
    </rPh>
    <phoneticPr fontId="1"/>
  </si>
  <si>
    <t>大分港大在コンテナターミナル利用計画</t>
    <rPh sb="0" eb="3">
      <t>オオイタコウ</t>
    </rPh>
    <rPh sb="3" eb="5">
      <t>オオザイ</t>
    </rPh>
    <rPh sb="14" eb="16">
      <t>リヨウ</t>
    </rPh>
    <rPh sb="16" eb="18">
      <t>ケイカク</t>
    </rPh>
    <phoneticPr fontId="1"/>
  </si>
  <si>
    <t>増減</t>
    <rPh sb="0" eb="2">
      <t>ゾウゲン</t>
    </rPh>
    <phoneticPr fontId="1"/>
  </si>
  <si>
    <t>２０F</t>
    <phoneticPr fontId="1"/>
  </si>
  <si>
    <t>４０F</t>
    <phoneticPr fontId="1"/>
  </si>
  <si>
    <t>→</t>
    <phoneticPr fontId="1"/>
  </si>
  <si>
    <t>TEU
換算</t>
    <rPh sb="4" eb="6">
      <t>カンザン</t>
    </rPh>
    <phoneticPr fontId="1"/>
  </si>
  <si>
    <t>大分利用状況</t>
    <rPh sb="0" eb="2">
      <t>オオイタ</t>
    </rPh>
    <rPh sb="2" eb="4">
      <t>リヨウ</t>
    </rPh>
    <rPh sb="4" eb="6">
      <t>ジョウキョウ</t>
    </rPh>
    <phoneticPr fontId="1"/>
  </si>
  <si>
    <t>助成対象本数</t>
    <rPh sb="0" eb="2">
      <t>ジョセイ</t>
    </rPh>
    <rPh sb="2" eb="4">
      <t>タイショウ</t>
    </rPh>
    <rPh sb="4" eb="6">
      <t>ホンスウ</t>
    </rPh>
    <phoneticPr fontId="1"/>
  </si>
  <si>
    <t>計</t>
    <rPh sb="0" eb="1">
      <t>ケイ</t>
    </rPh>
    <phoneticPr fontId="1"/>
  </si>
  <si>
    <t>※</t>
    <phoneticPr fontId="1"/>
  </si>
  <si>
    <t>【助成対象コンテナ本数算定表】</t>
    <rPh sb="1" eb="3">
      <t>ジョセイ</t>
    </rPh>
    <rPh sb="3" eb="5">
      <t>タイショウ</t>
    </rPh>
    <rPh sb="9" eb="11">
      <t>ホンスウ</t>
    </rPh>
    <rPh sb="11" eb="13">
      <t>サンテイ</t>
    </rPh>
    <rPh sb="13" eb="14">
      <t>ヒョウ</t>
    </rPh>
    <phoneticPr fontId="1"/>
  </si>
  <si>
    <t>コンテナ
本数</t>
    <rPh sb="5" eb="7">
      <t>ホンスウ</t>
    </rPh>
    <phoneticPr fontId="1"/>
  </si>
  <si>
    <t>28年度本数</t>
    <rPh sb="2" eb="4">
      <t>ネンド</t>
    </rPh>
    <rPh sb="4" eb="6">
      <t>ホンスウ</t>
    </rPh>
    <phoneticPr fontId="1"/>
  </si>
  <si>
    <t>ｻｲｽﾞ</t>
    <phoneticPr fontId="1"/>
  </si>
  <si>
    <t>計算関数ｴﾘｱ</t>
    <rPh sb="0" eb="2">
      <t>ケイサン</t>
    </rPh>
    <rPh sb="2" eb="4">
      <t>カンスウ</t>
    </rPh>
    <phoneticPr fontId="1"/>
  </si>
  <si>
    <t>２０F</t>
    <phoneticPr fontId="1"/>
  </si>
  <si>
    <t>４０F</t>
    <phoneticPr fontId="1"/>
  </si>
  <si>
    <t>◎黄色のセルに本数を入力してください</t>
    <rPh sb="1" eb="3">
      <t>キイロ</t>
    </rPh>
    <rPh sb="7" eb="9">
      <t>ホンスウ</t>
    </rPh>
    <rPh sb="10" eb="12">
      <t>ニュウリョク</t>
    </rPh>
    <phoneticPr fontId="1"/>
  </si>
  <si>
    <t>利用転換貨物量（本）</t>
    <rPh sb="0" eb="2">
      <t>リヨウ</t>
    </rPh>
    <rPh sb="2" eb="4">
      <t>テンカン</t>
    </rPh>
    <rPh sb="4" eb="7">
      <t>カモツリョウ</t>
    </rPh>
    <rPh sb="8" eb="9">
      <t>ホン</t>
    </rPh>
    <phoneticPr fontId="1"/>
  </si>
  <si>
    <t>船社名</t>
    <rPh sb="0" eb="3">
      <t>センシャメイ</t>
    </rPh>
    <phoneticPr fontId="1"/>
  </si>
  <si>
    <t>　　　助成対象デマレージ額</t>
    <rPh sb="3" eb="5">
      <t>ジョセイ</t>
    </rPh>
    <rPh sb="5" eb="7">
      <t>タイショウ</t>
    </rPh>
    <rPh sb="12" eb="13">
      <t>ガク</t>
    </rPh>
    <phoneticPr fontId="1"/>
  </si>
  <si>
    <t>円　✕　３０％＝</t>
    <rPh sb="0" eb="1">
      <t>エン</t>
    </rPh>
    <phoneticPr fontId="1"/>
  </si>
  <si>
    <r>
      <t>円</t>
    </r>
    <r>
      <rPr>
        <sz val="9"/>
        <color theme="1"/>
        <rFont val="ＭＳ Ｐゴシック"/>
        <family val="3"/>
        <charset val="128"/>
        <scheme val="minor"/>
      </rPr>
      <t>（千円未満切捨て）</t>
    </r>
    <rPh sb="0" eb="1">
      <t>エン</t>
    </rPh>
    <rPh sb="2" eb="3">
      <t>セン</t>
    </rPh>
    <rPh sb="3" eb="6">
      <t>エンミマン</t>
    </rPh>
    <rPh sb="6" eb="7">
      <t>キ</t>
    </rPh>
    <rPh sb="7" eb="8">
      <t>ス</t>
    </rPh>
    <phoneticPr fontId="1"/>
  </si>
  <si>
    <t>単位：円</t>
    <rPh sb="0" eb="2">
      <t>タンイ</t>
    </rPh>
    <rPh sb="3" eb="4">
      <t>エン</t>
    </rPh>
    <phoneticPr fontId="1"/>
  </si>
  <si>
    <t>発生予測数</t>
    <rPh sb="0" eb="2">
      <t>ハッセイ</t>
    </rPh>
    <rPh sb="2" eb="4">
      <t>ヨソク</t>
    </rPh>
    <rPh sb="4" eb="5">
      <t>スウ</t>
    </rPh>
    <phoneticPr fontId="1"/>
  </si>
  <si>
    <t>デマレージ発生予測</t>
    <rPh sb="5" eb="7">
      <t>ハッセイ</t>
    </rPh>
    <rPh sb="7" eb="9">
      <t>ヨソク</t>
    </rPh>
    <phoneticPr fontId="1"/>
  </si>
  <si>
    <t>年　　月　　日</t>
    <rPh sb="0" eb="1">
      <t>ネン</t>
    </rPh>
    <rPh sb="3" eb="4">
      <t>ガツ</t>
    </rPh>
    <rPh sb="6" eb="7">
      <t>ニチ</t>
    </rPh>
    <phoneticPr fontId="1"/>
  </si>
  <si>
    <t>発生本数</t>
    <rPh sb="0" eb="2">
      <t>ハッセイ</t>
    </rPh>
    <rPh sb="2" eb="4">
      <t>ホンスウ</t>
    </rPh>
    <phoneticPr fontId="1"/>
  </si>
  <si>
    <t>デマレージ発生予測の考え方</t>
    <rPh sb="5" eb="7">
      <t>ハッセイ</t>
    </rPh>
    <rPh sb="7" eb="9">
      <t>ヨソク</t>
    </rPh>
    <rPh sb="10" eb="11">
      <t>カンガ</t>
    </rPh>
    <rPh sb="12" eb="13">
      <t>カタ</t>
    </rPh>
    <phoneticPr fontId="1"/>
  </si>
  <si>
    <t>相手国名</t>
    <rPh sb="0" eb="2">
      <t>アイテ</t>
    </rPh>
    <rPh sb="2" eb="4">
      <t>コクメイ</t>
    </rPh>
    <phoneticPr fontId="1"/>
  </si>
  <si>
    <t>大分港大在コンテナターミナル利用転換促進助成金交付申請書</t>
    <rPh sb="0" eb="3">
      <t>オオイタコウ</t>
    </rPh>
    <rPh sb="3" eb="5">
      <t>オオザイ</t>
    </rPh>
    <rPh sb="14" eb="16">
      <t>リヨウ</t>
    </rPh>
    <rPh sb="16" eb="18">
      <t>テンカン</t>
    </rPh>
    <rPh sb="18" eb="20">
      <t>ソクシン</t>
    </rPh>
    <rPh sb="20" eb="23">
      <t>ジョセイキン</t>
    </rPh>
    <rPh sb="23" eb="25">
      <t>コウフ</t>
    </rPh>
    <rPh sb="25" eb="28">
      <t>シンセイショ</t>
    </rPh>
    <phoneticPr fontId="1"/>
  </si>
  <si>
    <t>大分港利用貨物について、２８年度に他港と大分港（大在CT）を併用していた場合に助成対象本数</t>
    <rPh sb="0" eb="2">
      <t>オオイタ</t>
    </rPh>
    <rPh sb="2" eb="3">
      <t>コウ</t>
    </rPh>
    <rPh sb="3" eb="5">
      <t>リヨウ</t>
    </rPh>
    <rPh sb="5" eb="7">
      <t>カモツ</t>
    </rPh>
    <rPh sb="14" eb="16">
      <t>ネンド</t>
    </rPh>
    <rPh sb="17" eb="19">
      <t>タコウ</t>
    </rPh>
    <rPh sb="20" eb="23">
      <t>オオイタコウ</t>
    </rPh>
    <rPh sb="24" eb="26">
      <t>オオザイ</t>
    </rPh>
    <rPh sb="30" eb="32">
      <t>ヘイヨウ</t>
    </rPh>
    <rPh sb="36" eb="38">
      <t>バアイ</t>
    </rPh>
    <rPh sb="39" eb="41">
      <t>ジョセイ</t>
    </rPh>
    <rPh sb="41" eb="43">
      <t>タイショウ</t>
    </rPh>
    <rPh sb="43" eb="45">
      <t>ホンスウ</t>
    </rPh>
    <phoneticPr fontId="1"/>
  </si>
  <si>
    <t>の確定が必要です。</t>
    <phoneticPr fontId="1"/>
  </si>
  <si>
    <t>２８年度に大分港利用が無ければ、当該年度に大分港を利用したコンテナ本数が助成対象本数です。</t>
    <rPh sb="2" eb="4">
      <t>ネンド</t>
    </rPh>
    <rPh sb="5" eb="10">
      <t>オオイタコウリヨウ</t>
    </rPh>
    <rPh sb="11" eb="12">
      <t>ナ</t>
    </rPh>
    <rPh sb="16" eb="18">
      <t>トウガイ</t>
    </rPh>
    <rPh sb="18" eb="20">
      <t>ネンド</t>
    </rPh>
    <rPh sb="21" eb="24">
      <t>オオイタコウ</t>
    </rPh>
    <rPh sb="25" eb="27">
      <t>リヨウ</t>
    </rPh>
    <rPh sb="33" eb="35">
      <t>ホンスウ</t>
    </rPh>
    <rPh sb="36" eb="38">
      <t>ジョセイ</t>
    </rPh>
    <rPh sb="38" eb="40">
      <t>タイショウ</t>
    </rPh>
    <rPh sb="40" eb="42">
      <t>ホンスウ</t>
    </rPh>
    <phoneticPr fontId="1"/>
  </si>
  <si>
    <t>円（上限額５００万円）</t>
    <rPh sb="0" eb="1">
      <t>エン</t>
    </rPh>
    <rPh sb="2" eb="4">
      <t>ジョウゲン</t>
    </rPh>
    <rPh sb="4" eb="5">
      <t>ガク</t>
    </rPh>
    <rPh sb="8" eb="10">
      <t>マンエン</t>
    </rPh>
    <phoneticPr fontId="1"/>
  </si>
  <si>
    <t>計</t>
    <rPh sb="0" eb="1">
      <t>ケイ</t>
    </rPh>
    <phoneticPr fontId="1"/>
  </si>
  <si>
    <t>相手港名</t>
    <rPh sb="0" eb="2">
      <t>アイテ</t>
    </rPh>
    <rPh sb="2" eb="3">
      <t>ミナト</t>
    </rPh>
    <rPh sb="3" eb="4">
      <t>メイ</t>
    </rPh>
    <phoneticPr fontId="1"/>
  </si>
  <si>
    <t>乙仲名</t>
    <rPh sb="0" eb="2">
      <t>オツナカ</t>
    </rPh>
    <rPh sb="2" eb="3">
      <t>メイ</t>
    </rPh>
    <phoneticPr fontId="1"/>
  </si>
  <si>
    <t>第１号様式</t>
    <rPh sb="0" eb="1">
      <t>ダイ</t>
    </rPh>
    <rPh sb="2" eb="3">
      <t>ゴウ</t>
    </rPh>
    <rPh sb="3" eb="5">
      <t>ヨウシキ</t>
    </rPh>
    <phoneticPr fontId="1"/>
  </si>
  <si>
    <t>第２号様式</t>
    <rPh sb="0" eb="1">
      <t>ダイ</t>
    </rPh>
    <rPh sb="2" eb="3">
      <t>ゴウ</t>
    </rPh>
    <rPh sb="3" eb="5">
      <t>ヨウシキ</t>
    </rPh>
    <phoneticPr fontId="1"/>
  </si>
  <si>
    <t>承　　諾　　書</t>
    <rPh sb="0" eb="1">
      <t>ショウ</t>
    </rPh>
    <rPh sb="3" eb="4">
      <t>ダク</t>
    </rPh>
    <rPh sb="6" eb="7">
      <t>ショ</t>
    </rPh>
    <phoneticPr fontId="1"/>
  </si>
  <si>
    <t>荷主</t>
    <rPh sb="0" eb="2">
      <t>ニヌシ</t>
    </rPh>
    <phoneticPr fontId="1"/>
  </si>
  <si>
    <t>記</t>
    <rPh sb="0" eb="1">
      <t>キ</t>
    </rPh>
    <phoneticPr fontId="1"/>
  </si>
  <si>
    <t>１　助成対象貨物</t>
    <rPh sb="2" eb="4">
      <t>ジョセイ</t>
    </rPh>
    <rPh sb="4" eb="6">
      <t>タイショウ</t>
    </rPh>
    <rPh sb="6" eb="8">
      <t>カモツ</t>
    </rPh>
    <phoneticPr fontId="1"/>
  </si>
  <si>
    <t>２　海運貨物取扱業者名</t>
    <rPh sb="2" eb="4">
      <t>カイウン</t>
    </rPh>
    <rPh sb="4" eb="6">
      <t>カモツ</t>
    </rPh>
    <rPh sb="6" eb="8">
      <t>トリアツカイ</t>
    </rPh>
    <rPh sb="8" eb="10">
      <t>ギョウシャ</t>
    </rPh>
    <rPh sb="10" eb="11">
      <t>メイ</t>
    </rPh>
    <phoneticPr fontId="1"/>
  </si>
  <si>
    <t>連絡先</t>
    <rPh sb="0" eb="3">
      <t>レンラクサキ</t>
    </rPh>
    <phoneticPr fontId="1"/>
  </si>
  <si>
    <t>担当者所属・氏名</t>
    <rPh sb="0" eb="3">
      <t>タントウシャ</t>
    </rPh>
    <rPh sb="3" eb="5">
      <t>ショゾク</t>
    </rPh>
    <rPh sb="6" eb="8">
      <t>シメイ</t>
    </rPh>
    <phoneticPr fontId="1"/>
  </si>
  <si>
    <t>連　　　絡　　　先</t>
    <rPh sb="0" eb="1">
      <t>レン</t>
    </rPh>
    <rPh sb="4" eb="5">
      <t>ラク</t>
    </rPh>
    <rPh sb="8" eb="9">
      <t>サキ</t>
    </rPh>
    <phoneticPr fontId="1"/>
  </si>
  <si>
    <t>助成
開始
前年度</t>
    <rPh sb="0" eb="2">
      <t>ジョセイ</t>
    </rPh>
    <rPh sb="3" eb="5">
      <t>カイシ</t>
    </rPh>
    <rPh sb="6" eb="9">
      <t>ゼンネンド</t>
    </rPh>
    <phoneticPr fontId="1"/>
  </si>
  <si>
    <t>国内利用港</t>
    <rPh sb="0" eb="2">
      <t>コクナイ</t>
    </rPh>
    <rPh sb="2" eb="4">
      <t>リヨウ</t>
    </rPh>
    <rPh sb="4" eb="5">
      <t>ミナト</t>
    </rPh>
    <phoneticPr fontId="1"/>
  </si>
  <si>
    <t>助成対象貨物名</t>
    <rPh sb="0" eb="2">
      <t>ジョセイ</t>
    </rPh>
    <rPh sb="2" eb="4">
      <t>タイショウ</t>
    </rPh>
    <rPh sb="4" eb="6">
      <t>カモツ</t>
    </rPh>
    <rPh sb="6" eb="7">
      <t>メイ</t>
    </rPh>
    <phoneticPr fontId="1"/>
  </si>
  <si>
    <t>助成年度本数</t>
    <rPh sb="0" eb="2">
      <t>ジョセイ</t>
    </rPh>
    <rPh sb="2" eb="4">
      <t>ネンド</t>
    </rPh>
    <rPh sb="4" eb="6">
      <t>ホンスウ</t>
    </rPh>
    <phoneticPr fontId="1"/>
  </si>
  <si>
    <t>★利用転換助成対象コンテナ本数算定シート</t>
    <rPh sb="1" eb="3">
      <t>リヨウ</t>
    </rPh>
    <rPh sb="3" eb="5">
      <t>テンカン</t>
    </rPh>
    <rPh sb="5" eb="7">
      <t>ジョセイ</t>
    </rPh>
    <rPh sb="7" eb="9">
      <t>タイショウ</t>
    </rPh>
    <rPh sb="13" eb="15">
      <t>ホンスウ</t>
    </rPh>
    <rPh sb="15" eb="17">
      <t>サンテイ</t>
    </rPh>
    <phoneticPr fontId="1"/>
  </si>
  <si>
    <t>２０Fと４０Fの増加した本数の計が助成対象貨物量（本）になります。</t>
    <rPh sb="8" eb="10">
      <t>ゾウカ</t>
    </rPh>
    <rPh sb="12" eb="14">
      <t>ホンスウ</t>
    </rPh>
    <rPh sb="15" eb="16">
      <t>ケイ</t>
    </rPh>
    <rPh sb="17" eb="19">
      <t>ジョセイ</t>
    </rPh>
    <rPh sb="19" eb="21">
      <t>タイショウ</t>
    </rPh>
    <rPh sb="21" eb="24">
      <t>カモツリョウ</t>
    </rPh>
    <rPh sb="25" eb="26">
      <t>ホン</t>
    </rPh>
    <phoneticPr fontId="1"/>
  </si>
  <si>
    <t>H28年度と当該年度の大分港利用本数を２０F・４０F毎に比較し、両方とも本数の減少が無ければ、</t>
    <rPh sb="3" eb="5">
      <t>ネンド</t>
    </rPh>
    <rPh sb="6" eb="8">
      <t>トウガイ</t>
    </rPh>
    <rPh sb="8" eb="10">
      <t>ネンド</t>
    </rPh>
    <rPh sb="11" eb="16">
      <t>オオイタコウリヨウ</t>
    </rPh>
    <rPh sb="16" eb="18">
      <t>ホンスウ</t>
    </rPh>
    <rPh sb="26" eb="27">
      <t>ゴト</t>
    </rPh>
    <rPh sb="28" eb="30">
      <t>ヒカク</t>
    </rPh>
    <rPh sb="32" eb="34">
      <t>リョウホウ</t>
    </rPh>
    <rPh sb="36" eb="38">
      <t>ホンスウ</t>
    </rPh>
    <rPh sb="39" eb="41">
      <t>ゲンショウ</t>
    </rPh>
    <rPh sb="42" eb="43">
      <t>ナ</t>
    </rPh>
    <phoneticPr fontId="1"/>
  </si>
  <si>
    <t>２０Fまたは４０Fコンテナのどちらかが減少している場合は、増加した本数をTEUに換算します。</t>
    <rPh sb="19" eb="21">
      <t>ゲンショウ</t>
    </rPh>
    <rPh sb="25" eb="27">
      <t>バアイ</t>
    </rPh>
    <rPh sb="29" eb="31">
      <t>ゾウカ</t>
    </rPh>
    <rPh sb="33" eb="35">
      <t>ホンスウ</t>
    </rPh>
    <rPh sb="40" eb="42">
      <t>カンサン</t>
    </rPh>
    <phoneticPr fontId="1"/>
  </si>
  <si>
    <t>TEU換算で比較し、同数又は減っていれば助成対象ではありません。</t>
    <rPh sb="3" eb="5">
      <t>カンザン</t>
    </rPh>
    <rPh sb="6" eb="8">
      <t>ヒカク</t>
    </rPh>
    <rPh sb="10" eb="12">
      <t>ドウスウ</t>
    </rPh>
    <rPh sb="12" eb="13">
      <t>マタ</t>
    </rPh>
    <rPh sb="14" eb="15">
      <t>ヘ</t>
    </rPh>
    <rPh sb="20" eb="22">
      <t>ジョセイ</t>
    </rPh>
    <rPh sb="22" eb="24">
      <t>タイショウ</t>
    </rPh>
    <phoneticPr fontId="1"/>
  </si>
  <si>
    <t>TEU換算で比較し、増えている場合、増加したTEUから助成対象本数を計算します。</t>
    <rPh sb="3" eb="5">
      <t>カンザン</t>
    </rPh>
    <rPh sb="10" eb="11">
      <t>フ</t>
    </rPh>
    <rPh sb="15" eb="17">
      <t>バアイ</t>
    </rPh>
    <rPh sb="18" eb="20">
      <t>ゾウカ</t>
    </rPh>
    <rPh sb="27" eb="29">
      <t>ジョセイ</t>
    </rPh>
    <rPh sb="29" eb="31">
      <t>タイショウ</t>
    </rPh>
    <rPh sb="31" eb="33">
      <t>ホンスウ</t>
    </rPh>
    <rPh sb="34" eb="36">
      <t>ケイサン</t>
    </rPh>
    <phoneticPr fontId="1"/>
  </si>
  <si>
    <t>下表に本数を入力すれば、自動で助成対象本数を計算しますので、ご利用ください。</t>
    <rPh sb="0" eb="2">
      <t>カヒョウ</t>
    </rPh>
    <rPh sb="3" eb="5">
      <t>ホンスウ</t>
    </rPh>
    <rPh sb="6" eb="8">
      <t>ニュウリョク</t>
    </rPh>
    <rPh sb="12" eb="14">
      <t>ジドウ</t>
    </rPh>
    <rPh sb="15" eb="17">
      <t>ジョセイ</t>
    </rPh>
    <rPh sb="17" eb="19">
      <t>タイショウ</t>
    </rPh>
    <rPh sb="19" eb="21">
      <t>ホンスウ</t>
    </rPh>
    <rPh sb="22" eb="24">
      <t>ケイサン</t>
    </rPh>
    <rPh sb="31" eb="33">
      <t>リヨウ</t>
    </rPh>
    <phoneticPr fontId="1"/>
  </si>
  <si>
    <t>★</t>
    <phoneticPr fontId="1"/>
  </si>
  <si>
    <t>★下表に本数を入力すれば、自動で助成対象本数を計算しますので、ご利用ください。</t>
    <rPh sb="1" eb="3">
      <t>カヒョウ</t>
    </rPh>
    <rPh sb="4" eb="6">
      <t>ホンスウ</t>
    </rPh>
    <rPh sb="7" eb="9">
      <t>ニュウリョク</t>
    </rPh>
    <rPh sb="13" eb="15">
      <t>ジドウ</t>
    </rPh>
    <rPh sb="16" eb="18">
      <t>ジョセイ</t>
    </rPh>
    <rPh sb="18" eb="20">
      <t>タイショウ</t>
    </rPh>
    <rPh sb="20" eb="22">
      <t>ホンスウ</t>
    </rPh>
    <rPh sb="23" eb="25">
      <t>ケイサン</t>
    </rPh>
    <rPh sb="32" eb="34">
      <t>リヨウ</t>
    </rPh>
    <phoneticPr fontId="1"/>
  </si>
  <si>
    <t>助成対象貨物量</t>
    <rPh sb="0" eb="2">
      <t>ジョセイ</t>
    </rPh>
    <rPh sb="2" eb="4">
      <t>タイショウ</t>
    </rPh>
    <rPh sb="4" eb="7">
      <t>カモツリョウ</t>
    </rPh>
    <phoneticPr fontId="1"/>
  </si>
  <si>
    <t>助成年度の本数の合計を記入</t>
    <rPh sb="0" eb="2">
      <t>ジョセイ</t>
    </rPh>
    <rPh sb="2" eb="4">
      <t>ネンド</t>
    </rPh>
    <rPh sb="5" eb="7">
      <t>ホンスウ</t>
    </rPh>
    <rPh sb="8" eb="10">
      <t>ゴウケイ</t>
    </rPh>
    <rPh sb="11" eb="13">
      <t>キニュウ</t>
    </rPh>
    <phoneticPr fontId="1"/>
  </si>
  <si>
    <t>増加本数</t>
    <rPh sb="0" eb="2">
      <t>ゾウカ</t>
    </rPh>
    <rPh sb="2" eb="4">
      <t>ホンスウ</t>
    </rPh>
    <phoneticPr fontId="1"/>
  </si>
  <si>
    <t>H28年度から助成対象年度までの増加数</t>
    <rPh sb="3" eb="5">
      <t>ネンド</t>
    </rPh>
    <rPh sb="7" eb="9">
      <t>ジョセイ</t>
    </rPh>
    <rPh sb="9" eb="11">
      <t>タイショウ</t>
    </rPh>
    <rPh sb="11" eb="13">
      <t>ネンド</t>
    </rPh>
    <rPh sb="16" eb="19">
      <t>ゾウカスウ</t>
    </rPh>
    <phoneticPr fontId="1"/>
  </si>
  <si>
    <t>○助成対象本数算定手順</t>
    <rPh sb="1" eb="3">
      <t>ジョセイ</t>
    </rPh>
    <rPh sb="3" eb="5">
      <t>タイショウ</t>
    </rPh>
    <rPh sb="5" eb="7">
      <t>ホンスウ</t>
    </rPh>
    <rPh sb="7" eb="9">
      <t>サンテイ</t>
    </rPh>
    <rPh sb="9" eb="11">
      <t>テジュン</t>
    </rPh>
    <phoneticPr fontId="1"/>
  </si>
  <si>
    <t>①２０F・４０F毎に助成対象年度の本数からH28年度の本数を引いた数を記入（マイナスの場合も記入）</t>
    <rPh sb="8" eb="9">
      <t>ゴト</t>
    </rPh>
    <rPh sb="10" eb="12">
      <t>ジョセイ</t>
    </rPh>
    <rPh sb="12" eb="14">
      <t>タイショウ</t>
    </rPh>
    <rPh sb="14" eb="16">
      <t>ネンド</t>
    </rPh>
    <rPh sb="17" eb="19">
      <t>ホンスウ</t>
    </rPh>
    <rPh sb="24" eb="26">
      <t>ネンド</t>
    </rPh>
    <rPh sb="27" eb="29">
      <t>ホンスウ</t>
    </rPh>
    <rPh sb="30" eb="31">
      <t>ヒ</t>
    </rPh>
    <rPh sb="33" eb="34">
      <t>カズ</t>
    </rPh>
    <rPh sb="35" eb="37">
      <t>キニュウ</t>
    </rPh>
    <rPh sb="43" eb="45">
      <t>バアイ</t>
    </rPh>
    <rPh sb="46" eb="48">
      <t>キニュウ</t>
    </rPh>
    <phoneticPr fontId="1"/>
  </si>
  <si>
    <t>②２０F・４０Fのどちらにもマイナスがない場合は、２０Fと４０Fの増加本数の計が助成対象本数</t>
    <rPh sb="21" eb="23">
      <t>バアイ</t>
    </rPh>
    <rPh sb="33" eb="35">
      <t>ゾウカ</t>
    </rPh>
    <rPh sb="35" eb="37">
      <t>ホンスウ</t>
    </rPh>
    <rPh sb="38" eb="39">
      <t>ケイ</t>
    </rPh>
    <rPh sb="40" eb="42">
      <t>ジョセイ</t>
    </rPh>
    <rPh sb="42" eb="44">
      <t>タイショウ</t>
    </rPh>
    <rPh sb="44" eb="46">
      <t>ホンスウ</t>
    </rPh>
    <phoneticPr fontId="1"/>
  </si>
  <si>
    <t>　場合は助成対象外。プラスの場合は④の計算を行う</t>
    <rPh sb="1" eb="3">
      <t>バアイ</t>
    </rPh>
    <rPh sb="4" eb="6">
      <t>ジョセイ</t>
    </rPh>
    <rPh sb="6" eb="9">
      <t>タイショウガイ</t>
    </rPh>
    <rPh sb="14" eb="16">
      <t>バアイ</t>
    </rPh>
    <rPh sb="19" eb="21">
      <t>ケイサン</t>
    </rPh>
    <rPh sb="22" eb="23">
      <t>オコナ</t>
    </rPh>
    <phoneticPr fontId="1"/>
  </si>
  <si>
    <t>③２０F・４０Fのどちらかにマイナスがある場合はTEU換算し、その合計（TEU）がゼロ又はマイナスの</t>
    <rPh sb="21" eb="23">
      <t>バアイ</t>
    </rPh>
    <rPh sb="27" eb="29">
      <t>カンザン</t>
    </rPh>
    <rPh sb="33" eb="35">
      <t>ゴウケイ</t>
    </rPh>
    <rPh sb="43" eb="44">
      <t>マタ</t>
    </rPh>
    <phoneticPr fontId="1"/>
  </si>
  <si>
    <t>合計を記入</t>
    <rPh sb="0" eb="2">
      <t>ゴウケイ</t>
    </rPh>
    <rPh sb="3" eb="5">
      <t>キニュウ</t>
    </rPh>
    <phoneticPr fontId="1"/>
  </si>
  <si>
    <t>～</t>
    <phoneticPr fontId="1"/>
  </si>
  <si>
    <t>ﾄﾝ　</t>
    <phoneticPr fontId="1"/>
  </si>
  <si>
    <t>コンテナサイズ</t>
    <phoneticPr fontId="1"/>
  </si>
  <si>
    <t>２０Ｆ</t>
    <phoneticPr fontId="1"/>
  </si>
  <si>
    <t>４０Ｆ</t>
    <phoneticPr fontId="1"/>
  </si>
  <si>
    <t>貨物量</t>
    <rPh sb="0" eb="3">
      <t>カモツリョウ</t>
    </rPh>
    <phoneticPr fontId="1"/>
  </si>
  <si>
    <t>合計</t>
    <rPh sb="0" eb="2">
      <t>ゴウケイ</t>
    </rPh>
    <phoneticPr fontId="1"/>
  </si>
  <si>
    <t>助成
開始
前年度
H　　</t>
    <rPh sb="0" eb="2">
      <t>ジョセイ</t>
    </rPh>
    <rPh sb="3" eb="5">
      <t>カイシ</t>
    </rPh>
    <rPh sb="6" eb="9">
      <t>ゼンネンド</t>
    </rPh>
    <phoneticPr fontId="1"/>
  </si>
  <si>
    <t>２</t>
    <phoneticPr fontId="1"/>
  </si>
  <si>
    <t>１　利用転換助成</t>
    <rPh sb="2" eb="4">
      <t>リヨウ</t>
    </rPh>
    <rPh sb="4" eb="6">
      <t>テンカン</t>
    </rPh>
    <rPh sb="6" eb="8">
      <t>ジョセイ</t>
    </rPh>
    <phoneticPr fontId="1"/>
  </si>
  <si>
    <t>(1)大分港大在コンテナターミナル利用計画</t>
    <rPh sb="3" eb="6">
      <t>オオイタコウ</t>
    </rPh>
    <rPh sb="6" eb="8">
      <t>オオザイ</t>
    </rPh>
    <rPh sb="17" eb="19">
      <t>リヨウ</t>
    </rPh>
    <rPh sb="19" eb="21">
      <t>ケイカク</t>
    </rPh>
    <phoneticPr fontId="1"/>
  </si>
  <si>
    <t>第３号様式</t>
    <rPh sb="0" eb="1">
      <t>ダイ</t>
    </rPh>
    <rPh sb="2" eb="3">
      <t>ゴウ</t>
    </rPh>
    <rPh sb="3" eb="5">
      <t>ヨウシキ</t>
    </rPh>
    <phoneticPr fontId="1"/>
  </si>
  <si>
    <t>記</t>
    <rPh sb="0" eb="1">
      <t>キ</t>
    </rPh>
    <phoneticPr fontId="1"/>
  </si>
  <si>
    <t>円</t>
    <rPh sb="0" eb="1">
      <t>エン</t>
    </rPh>
    <phoneticPr fontId="1"/>
  </si>
  <si>
    <t>大分港大在コンテナターミナル利用転換促進助成金変更交付申請書</t>
    <rPh sb="0" eb="3">
      <t>オオイタコウ</t>
    </rPh>
    <rPh sb="3" eb="5">
      <t>オオザイ</t>
    </rPh>
    <rPh sb="14" eb="16">
      <t>リヨウ</t>
    </rPh>
    <rPh sb="16" eb="18">
      <t>テンカン</t>
    </rPh>
    <rPh sb="18" eb="20">
      <t>ソクシン</t>
    </rPh>
    <rPh sb="20" eb="23">
      <t>ジョセイキン</t>
    </rPh>
    <rPh sb="23" eb="25">
      <t>ヘンコウ</t>
    </rPh>
    <rPh sb="25" eb="27">
      <t>コウフ</t>
    </rPh>
    <rPh sb="27" eb="30">
      <t>シンセイショ</t>
    </rPh>
    <phoneticPr fontId="1"/>
  </si>
  <si>
    <t>変更理由</t>
    <rPh sb="0" eb="2">
      <t>ヘンコウ</t>
    </rPh>
    <rPh sb="2" eb="4">
      <t>リユウ</t>
    </rPh>
    <phoneticPr fontId="1"/>
  </si>
  <si>
    <t>変更後の事業計画</t>
    <rPh sb="0" eb="3">
      <t>ヘンコウゴ</t>
    </rPh>
    <rPh sb="4" eb="6">
      <t>ジギョウ</t>
    </rPh>
    <rPh sb="6" eb="8">
      <t>ケイカク</t>
    </rPh>
    <phoneticPr fontId="1"/>
  </si>
  <si>
    <t>既交付決定額</t>
    <rPh sb="0" eb="1">
      <t>キ</t>
    </rPh>
    <rPh sb="1" eb="3">
      <t>コウフ</t>
    </rPh>
    <rPh sb="3" eb="6">
      <t>ケッテイガク</t>
    </rPh>
    <phoneticPr fontId="1"/>
  </si>
  <si>
    <t>変更後の交付申請額</t>
    <rPh sb="0" eb="3">
      <t>ヘンコウゴ</t>
    </rPh>
    <rPh sb="4" eb="6">
      <t>コウフ</t>
    </rPh>
    <rPh sb="6" eb="9">
      <t>シンセイガク</t>
    </rPh>
    <phoneticPr fontId="1"/>
  </si>
  <si>
    <t>差引増減額</t>
    <rPh sb="0" eb="2">
      <t>サシヒキ</t>
    </rPh>
    <rPh sb="2" eb="5">
      <t>ゾウゲンガク</t>
    </rPh>
    <phoneticPr fontId="1"/>
  </si>
  <si>
    <t>国内の仕入地又は仕出地の所在（市町村名まで）</t>
    <rPh sb="0" eb="2">
      <t>コクナイ</t>
    </rPh>
    <rPh sb="3" eb="6">
      <t>シイレチ</t>
    </rPh>
    <rPh sb="6" eb="7">
      <t>マタ</t>
    </rPh>
    <rPh sb="8" eb="10">
      <t>シダ</t>
    </rPh>
    <rPh sb="10" eb="11">
      <t>チ</t>
    </rPh>
    <rPh sb="12" eb="14">
      <t>ショザイ</t>
    </rPh>
    <rPh sb="15" eb="19">
      <t>シチョウソンメイ</t>
    </rPh>
    <phoneticPr fontId="1"/>
  </si>
  <si>
    <t>利用転換
貨物量</t>
    <rPh sb="0" eb="2">
      <t>リヨウ</t>
    </rPh>
    <rPh sb="2" eb="4">
      <t>テンカン</t>
    </rPh>
    <rPh sb="5" eb="8">
      <t>カモツリョウ</t>
    </rPh>
    <phoneticPr fontId="1"/>
  </si>
  <si>
    <t>申請者が商社の場合はクライアント名を記入</t>
    <rPh sb="0" eb="3">
      <t>シンセイシャ</t>
    </rPh>
    <rPh sb="4" eb="6">
      <t>ショウシャ</t>
    </rPh>
    <rPh sb="7" eb="9">
      <t>バアイ</t>
    </rPh>
    <rPh sb="16" eb="17">
      <t>メイ</t>
    </rPh>
    <rPh sb="18" eb="20">
      <t>キニュウ</t>
    </rPh>
    <phoneticPr fontId="1"/>
  </si>
  <si>
    <t>名　　称</t>
    <rPh sb="0" eb="1">
      <t>メイ</t>
    </rPh>
    <rPh sb="3" eb="4">
      <t>ショウ</t>
    </rPh>
    <phoneticPr fontId="1"/>
  </si>
  <si>
    <t>第５号様式</t>
    <rPh sb="0" eb="1">
      <t>ダイ</t>
    </rPh>
    <rPh sb="2" eb="3">
      <t>ゴウ</t>
    </rPh>
    <rPh sb="3" eb="5">
      <t>ヨウシキ</t>
    </rPh>
    <phoneticPr fontId="1"/>
  </si>
  <si>
    <t>大分港大在コンテナターミナル利用転換促進助成金実績報告書</t>
    <rPh sb="0" eb="3">
      <t>オオイタコウ</t>
    </rPh>
    <rPh sb="3" eb="5">
      <t>オオザイ</t>
    </rPh>
    <rPh sb="14" eb="16">
      <t>リヨウ</t>
    </rPh>
    <rPh sb="16" eb="18">
      <t>テンカン</t>
    </rPh>
    <rPh sb="18" eb="20">
      <t>ソクシン</t>
    </rPh>
    <rPh sb="20" eb="23">
      <t>ジョセイキン</t>
    </rPh>
    <rPh sb="23" eb="25">
      <t>ジッセキ</t>
    </rPh>
    <rPh sb="25" eb="28">
      <t>ホウコクショ</t>
    </rPh>
    <phoneticPr fontId="1"/>
  </si>
  <si>
    <t>事業実績</t>
    <rPh sb="0" eb="2">
      <t>ジギョウ</t>
    </rPh>
    <rPh sb="2" eb="4">
      <t>ジッセキ</t>
    </rPh>
    <phoneticPr fontId="1"/>
  </si>
  <si>
    <t>大分港大在コンテナターミナル利用実績</t>
    <rPh sb="0" eb="3">
      <t>オオイタコウ</t>
    </rPh>
    <rPh sb="3" eb="5">
      <t>オオザイ</t>
    </rPh>
    <rPh sb="14" eb="16">
      <t>リヨウ</t>
    </rPh>
    <rPh sb="16" eb="18">
      <t>ジッセキ</t>
    </rPh>
    <phoneticPr fontId="1"/>
  </si>
  <si>
    <t>デマレージ発生実績</t>
    <rPh sb="5" eb="7">
      <t>ハッセイ</t>
    </rPh>
    <rPh sb="7" eb="9">
      <t>ジッセキ</t>
    </rPh>
    <phoneticPr fontId="1"/>
  </si>
  <si>
    <t>発生数</t>
    <rPh sb="0" eb="2">
      <t>ハッセイ</t>
    </rPh>
    <rPh sb="2" eb="3">
      <t>スウ</t>
    </rPh>
    <phoneticPr fontId="1"/>
  </si>
  <si>
    <t>助成金交付申請額</t>
    <rPh sb="0" eb="3">
      <t>ジョセイキン</t>
    </rPh>
    <rPh sb="3" eb="5">
      <t>コウフ</t>
    </rPh>
    <rPh sb="5" eb="8">
      <t>シンセイガク</t>
    </rPh>
    <phoneticPr fontId="1"/>
  </si>
  <si>
    <t>第７号様式</t>
    <rPh sb="0" eb="1">
      <t>ダイ</t>
    </rPh>
    <rPh sb="2" eb="3">
      <t>ゴウ</t>
    </rPh>
    <rPh sb="3" eb="5">
      <t>ヨウシキ</t>
    </rPh>
    <phoneticPr fontId="1"/>
  </si>
  <si>
    <t>　大分港大在コンテナターミナル利用転換促進助成金の交付を受けたいので、同交付要綱第１３条の規定により請求します。</t>
    <rPh sb="1" eb="4">
      <t>オオイタコウ</t>
    </rPh>
    <rPh sb="4" eb="6">
      <t>オオザイ</t>
    </rPh>
    <rPh sb="15" eb="17">
      <t>リヨウ</t>
    </rPh>
    <rPh sb="17" eb="19">
      <t>テンカン</t>
    </rPh>
    <rPh sb="19" eb="21">
      <t>ソクシン</t>
    </rPh>
    <rPh sb="21" eb="24">
      <t>ジョセイキン</t>
    </rPh>
    <rPh sb="25" eb="27">
      <t>コウフ</t>
    </rPh>
    <rPh sb="28" eb="29">
      <t>ウ</t>
    </rPh>
    <rPh sb="35" eb="36">
      <t>ドウ</t>
    </rPh>
    <rPh sb="36" eb="38">
      <t>コウフ</t>
    </rPh>
    <rPh sb="38" eb="40">
      <t>ヨウコウ</t>
    </rPh>
    <rPh sb="40" eb="41">
      <t>ダイ</t>
    </rPh>
    <rPh sb="43" eb="44">
      <t>ジョウ</t>
    </rPh>
    <rPh sb="45" eb="47">
      <t>キテイ</t>
    </rPh>
    <rPh sb="50" eb="52">
      <t>セイキュウ</t>
    </rPh>
    <phoneticPr fontId="1"/>
  </si>
  <si>
    <t>金融機関名</t>
    <rPh sb="0" eb="2">
      <t>キンユウ</t>
    </rPh>
    <rPh sb="2" eb="5">
      <t>キカンメイ</t>
    </rPh>
    <phoneticPr fontId="1"/>
  </si>
  <si>
    <t>本支店名</t>
    <rPh sb="0" eb="3">
      <t>ホンシテン</t>
    </rPh>
    <rPh sb="3" eb="4">
      <t>メイ</t>
    </rPh>
    <phoneticPr fontId="1"/>
  </si>
  <si>
    <t>口座番号</t>
    <rPh sb="0" eb="2">
      <t>コウザ</t>
    </rPh>
    <rPh sb="2" eb="4">
      <t>バンゴウ</t>
    </rPh>
    <phoneticPr fontId="1"/>
  </si>
  <si>
    <t>普通
当座</t>
    <rPh sb="0" eb="2">
      <t>フツウ</t>
    </rPh>
    <rPh sb="4" eb="6">
      <t>トウザ</t>
    </rPh>
    <phoneticPr fontId="1"/>
  </si>
  <si>
    <t>（荷主）</t>
    <rPh sb="1" eb="3">
      <t>ニヌシ</t>
    </rPh>
    <phoneticPr fontId="1"/>
  </si>
  <si>
    <t>大分港大在コンテナターミナル利用転換促進助成金交付請求書</t>
    <rPh sb="0" eb="3">
      <t>オオイタコウ</t>
    </rPh>
    <rPh sb="3" eb="5">
      <t>オオザイ</t>
    </rPh>
    <rPh sb="14" eb="16">
      <t>リヨウ</t>
    </rPh>
    <rPh sb="16" eb="18">
      <t>テンカン</t>
    </rPh>
    <rPh sb="18" eb="20">
      <t>ソクシン</t>
    </rPh>
    <rPh sb="20" eb="23">
      <t>ジョセイキン</t>
    </rPh>
    <rPh sb="23" eb="25">
      <t>コウフ</t>
    </rPh>
    <rPh sb="25" eb="27">
      <t>セイキュウ</t>
    </rPh>
    <rPh sb="27" eb="28">
      <t>ショ</t>
    </rPh>
    <phoneticPr fontId="1"/>
  </si>
  <si>
    <t>交付請求額</t>
    <rPh sb="0" eb="2">
      <t>コウフ</t>
    </rPh>
    <rPh sb="2" eb="4">
      <t>セイキュウ</t>
    </rPh>
    <rPh sb="4" eb="5">
      <t>ガク</t>
    </rPh>
    <phoneticPr fontId="1"/>
  </si>
  <si>
    <t>金</t>
    <rPh sb="0" eb="1">
      <t>キン</t>
    </rPh>
    <phoneticPr fontId="1"/>
  </si>
  <si>
    <t>振込先口座</t>
    <rPh sb="0" eb="3">
      <t>フリコミサキ</t>
    </rPh>
    <rPh sb="3" eb="5">
      <t>コウザ</t>
    </rPh>
    <phoneticPr fontId="1"/>
  </si>
  <si>
    <t>預金種別</t>
    <rPh sb="0" eb="2">
      <t>ヨキン</t>
    </rPh>
    <rPh sb="2" eb="4">
      <t>シュベツ</t>
    </rPh>
    <phoneticPr fontId="1"/>
  </si>
  <si>
    <t>口座名義人
（カタカナ表記）</t>
    <rPh sb="0" eb="2">
      <t>コウザ</t>
    </rPh>
    <rPh sb="2" eb="5">
      <t>メイギニン</t>
    </rPh>
    <rPh sb="11" eb="13">
      <t>ヒョウキ</t>
    </rPh>
    <phoneticPr fontId="1"/>
  </si>
  <si>
    <t>担当者</t>
    <rPh sb="0" eb="3">
      <t>タントウシャ</t>
    </rPh>
    <phoneticPr fontId="1"/>
  </si>
  <si>
    <t>　　　　　　　年　　月　　日付けで交付決定のあった大分港大在コンテナターミナル利用転換促進助成金について、同交付要綱第１１条の規定により、その実績を関係書類を添えて報告します。</t>
    <rPh sb="53" eb="54">
      <t>ドウ</t>
    </rPh>
    <rPh sb="54" eb="56">
      <t>コウフ</t>
    </rPh>
    <rPh sb="56" eb="58">
      <t>ヨウコウ</t>
    </rPh>
    <rPh sb="58" eb="59">
      <t>ダイ</t>
    </rPh>
    <rPh sb="61" eb="62">
      <t>ジョウ</t>
    </rPh>
    <rPh sb="63" eb="65">
      <t>キテイ</t>
    </rPh>
    <rPh sb="71" eb="73">
      <t>ジッセキ</t>
    </rPh>
    <rPh sb="74" eb="76">
      <t>カンケイ</t>
    </rPh>
    <rPh sb="76" eb="78">
      <t>ショルイ</t>
    </rPh>
    <rPh sb="79" eb="80">
      <t>ソ</t>
    </rPh>
    <rPh sb="82" eb="84">
      <t>ホウコク</t>
    </rPh>
    <phoneticPr fontId="1"/>
  </si>
  <si>
    <t>事業実績明細書</t>
    <rPh sb="0" eb="2">
      <t>ジギョウ</t>
    </rPh>
    <rPh sb="2" eb="4">
      <t>ジッセキ</t>
    </rPh>
    <rPh sb="4" eb="7">
      <t>メイサイショ</t>
    </rPh>
    <phoneticPr fontId="1"/>
  </si>
  <si>
    <t>［他港からの利用転換貨物（H28年度大分港利用実績なし）］</t>
    <rPh sb="1" eb="3">
      <t>タコウ</t>
    </rPh>
    <rPh sb="6" eb="8">
      <t>リヨウ</t>
    </rPh>
    <rPh sb="8" eb="10">
      <t>テンカン</t>
    </rPh>
    <rPh sb="10" eb="12">
      <t>カモツ</t>
    </rPh>
    <rPh sb="16" eb="18">
      <t>ネンド</t>
    </rPh>
    <rPh sb="18" eb="23">
      <t>オオイタコウリヨウ</t>
    </rPh>
    <rPh sb="23" eb="25">
      <t>ジッセキ</t>
    </rPh>
    <phoneticPr fontId="1"/>
  </si>
  <si>
    <t>［他港からの利用転換貨物（H28年度大分港利用実績あり）］</t>
    <rPh sb="1" eb="3">
      <t>タコウ</t>
    </rPh>
    <rPh sb="6" eb="8">
      <t>リヨウ</t>
    </rPh>
    <rPh sb="8" eb="10">
      <t>テンカン</t>
    </rPh>
    <rPh sb="10" eb="12">
      <t>カモツ</t>
    </rPh>
    <rPh sb="16" eb="18">
      <t>ネンド</t>
    </rPh>
    <rPh sb="18" eb="23">
      <t>オオイタコウリヨウ</t>
    </rPh>
    <rPh sb="23" eb="25">
      <t>ジッセキ</t>
    </rPh>
    <phoneticPr fontId="1"/>
  </si>
  <si>
    <t>［他の輸送手段からコンテナ輸送に利用転換し大分港を利用した貨物］</t>
    <rPh sb="1" eb="2">
      <t>タ</t>
    </rPh>
    <rPh sb="3" eb="5">
      <t>ユソウ</t>
    </rPh>
    <rPh sb="5" eb="7">
      <t>シュダン</t>
    </rPh>
    <rPh sb="13" eb="15">
      <t>ユソウ</t>
    </rPh>
    <rPh sb="16" eb="18">
      <t>リヨウ</t>
    </rPh>
    <rPh sb="18" eb="20">
      <t>テンカン</t>
    </rPh>
    <rPh sb="21" eb="24">
      <t>オオイタコウ</t>
    </rPh>
    <rPh sb="25" eb="27">
      <t>リヨウ</t>
    </rPh>
    <rPh sb="29" eb="31">
      <t>カモツ</t>
    </rPh>
    <phoneticPr fontId="1"/>
  </si>
  <si>
    <t>［新規貿易貨物］</t>
    <phoneticPr fontId="1"/>
  </si>
  <si>
    <t>フリータイム：</t>
    <phoneticPr fontId="1"/>
  </si>
  <si>
    <t>日</t>
    <rPh sb="0" eb="1">
      <t>ニチ</t>
    </rPh>
    <phoneticPr fontId="1"/>
  </si>
  <si>
    <t>貨 　物 　名：</t>
    <rPh sb="0" eb="1">
      <t>カ</t>
    </rPh>
    <rPh sb="3" eb="4">
      <t>モノ</t>
    </rPh>
    <rPh sb="6" eb="7">
      <t>メイ</t>
    </rPh>
    <phoneticPr fontId="1"/>
  </si>
  <si>
    <t>船 　社 　名：</t>
    <rPh sb="0" eb="1">
      <t>フネ</t>
    </rPh>
    <rPh sb="3" eb="4">
      <t>シャ</t>
    </rPh>
    <rPh sb="6" eb="7">
      <t>メイ</t>
    </rPh>
    <phoneticPr fontId="1"/>
  </si>
  <si>
    <t>(1)大分港におけるデマレージ発生状況</t>
    <rPh sb="3" eb="6">
      <t>オオイタコウ</t>
    </rPh>
    <rPh sb="15" eb="17">
      <t>ハッセイ</t>
    </rPh>
    <rPh sb="17" eb="19">
      <t>ジョウキョウ</t>
    </rPh>
    <phoneticPr fontId="1"/>
  </si>
  <si>
    <t>ﾃﾞﾏﾚｰｼﾞ額</t>
    <rPh sb="7" eb="8">
      <t>ガク</t>
    </rPh>
    <phoneticPr fontId="1"/>
  </si>
  <si>
    <t>／</t>
    <phoneticPr fontId="1"/>
  </si>
  <si>
    <t>輸入
月日</t>
    <rPh sb="0" eb="2">
      <t>ユニュウ</t>
    </rPh>
    <rPh sb="3" eb="5">
      <t>ガッピ</t>
    </rPh>
    <phoneticPr fontId="1"/>
  </si>
  <si>
    <t>助成金見込額</t>
    <rPh sb="0" eb="3">
      <t>ジョセイキン</t>
    </rPh>
    <rPh sb="3" eb="6">
      <t>ミコミガク</t>
    </rPh>
    <phoneticPr fontId="1"/>
  </si>
  <si>
    <t>実績</t>
    <rPh sb="0" eb="2">
      <t>ジッセキ</t>
    </rPh>
    <phoneticPr fontId="1"/>
  </si>
  <si>
    <t>本数の合計を記入</t>
    <rPh sb="0" eb="2">
      <t>ホンスウ</t>
    </rPh>
    <rPh sb="3" eb="5">
      <t>ゴウケイ</t>
    </rPh>
    <rPh sb="6" eb="8">
      <t>キニュウ</t>
    </rPh>
    <phoneticPr fontId="1"/>
  </si>
  <si>
    <t>(1)大分港大在コンテナターミナル利用実績</t>
    <rPh sb="3" eb="6">
      <t>オオイタコウ</t>
    </rPh>
    <rPh sb="6" eb="8">
      <t>オオザイ</t>
    </rPh>
    <rPh sb="17" eb="19">
      <t>リヨウ</t>
    </rPh>
    <rPh sb="19" eb="21">
      <t>ジッセキ</t>
    </rPh>
    <phoneticPr fontId="1"/>
  </si>
  <si>
    <t>①２０F・４０F毎に実績本数からH28年度の本数を引いた数を記入（マイナスの場合も記入）</t>
    <rPh sb="8" eb="9">
      <t>ゴト</t>
    </rPh>
    <rPh sb="10" eb="12">
      <t>ジッセキ</t>
    </rPh>
    <rPh sb="12" eb="14">
      <t>ホンスウ</t>
    </rPh>
    <rPh sb="19" eb="21">
      <t>ネンド</t>
    </rPh>
    <rPh sb="22" eb="24">
      <t>ホンスウ</t>
    </rPh>
    <rPh sb="25" eb="26">
      <t>ヒ</t>
    </rPh>
    <rPh sb="28" eb="29">
      <t>カズ</t>
    </rPh>
    <rPh sb="30" eb="32">
      <t>キニュウ</t>
    </rPh>
    <rPh sb="38" eb="40">
      <t>バアイ</t>
    </rPh>
    <rPh sb="41" eb="43">
      <t>キニュウ</t>
    </rPh>
    <phoneticPr fontId="1"/>
  </si>
  <si>
    <t>　４０Fの場合は増加したTEUの数を２で除した数（小数点以下切り上げ）が助成対象本数</t>
    <rPh sb="16" eb="17">
      <t>スウ</t>
    </rPh>
    <rPh sb="20" eb="21">
      <t>ジョ</t>
    </rPh>
    <phoneticPr fontId="1"/>
  </si>
  <si>
    <t>④増加しているコンテナサイズが２０Fの場合は増加したTEUの数が助成対象本数</t>
    <rPh sb="1" eb="3">
      <t>ゾウカ</t>
    </rPh>
    <rPh sb="19" eb="21">
      <t>バアイ</t>
    </rPh>
    <rPh sb="22" eb="24">
      <t>ゾウカ</t>
    </rPh>
    <rPh sb="30" eb="31">
      <t>スウ</t>
    </rPh>
    <rPh sb="32" eb="34">
      <t>ジョセイ</t>
    </rPh>
    <rPh sb="34" eb="36">
      <t>タイショウ</t>
    </rPh>
    <rPh sb="36" eb="38">
      <t>ホンスウ</t>
    </rPh>
    <phoneticPr fontId="1"/>
  </si>
  <si>
    <t>助成対象
デマレージ額</t>
    <rPh sb="0" eb="2">
      <t>ジョセイ</t>
    </rPh>
    <rPh sb="2" eb="4">
      <t>タイショウ</t>
    </rPh>
    <rPh sb="10" eb="11">
      <t>ガク</t>
    </rPh>
    <phoneticPr fontId="1"/>
  </si>
  <si>
    <t>他港利用状況</t>
    <rPh sb="0" eb="2">
      <t>タコウ</t>
    </rPh>
    <rPh sb="2" eb="4">
      <t>リヨウ</t>
    </rPh>
    <rPh sb="4" eb="6">
      <t>ジョウキョウ</t>
    </rPh>
    <phoneticPr fontId="1"/>
  </si>
  <si>
    <t>助成</t>
    <rPh sb="0" eb="2">
      <t>ジョセイ</t>
    </rPh>
    <phoneticPr fontId="1"/>
  </si>
  <si>
    <t>1年目</t>
    <rPh sb="1" eb="3">
      <t>ネンメ</t>
    </rPh>
    <phoneticPr fontId="1"/>
  </si>
  <si>
    <t>2年目</t>
    <rPh sb="1" eb="3">
      <t>ネンメ</t>
    </rPh>
    <phoneticPr fontId="1"/>
  </si>
  <si>
    <t>助成</t>
    <rPh sb="0" eb="2">
      <t>ジョセイ</t>
    </rPh>
    <phoneticPr fontId="1"/>
  </si>
  <si>
    <t>3年目</t>
    <rPh sb="1" eb="3">
      <t>ネンメ</t>
    </rPh>
    <phoneticPr fontId="1"/>
  </si>
  <si>
    <t>大在ＣＴ利用状況</t>
    <rPh sb="0" eb="2">
      <t>オオザイ</t>
    </rPh>
    <rPh sb="4" eb="6">
      <t>リヨウ</t>
    </rPh>
    <rPh sb="6" eb="8">
      <t>ジョウキョウ</t>
    </rPh>
    <phoneticPr fontId="1"/>
  </si>
  <si>
    <t>Ｈ２８年度
大在CT
利用状況</t>
    <rPh sb="3" eb="5">
      <t>ネンド</t>
    </rPh>
    <rPh sb="6" eb="8">
      <t>オオザイ</t>
    </rPh>
    <rPh sb="11" eb="13">
      <t>リヨウ</t>
    </rPh>
    <rPh sb="13" eb="15">
      <t>ジョウキョウ</t>
    </rPh>
    <phoneticPr fontId="1"/>
  </si>
  <si>
    <t>　大分港大在コンテナターミナル利用転換促進助成金の交付を受けたいので、同交付要綱第７条の規定により関係書類を添えて申請します。</t>
    <rPh sb="1" eb="4">
      <t>オオイタコウ</t>
    </rPh>
    <rPh sb="4" eb="6">
      <t>オオザイ</t>
    </rPh>
    <rPh sb="15" eb="17">
      <t>リヨウ</t>
    </rPh>
    <rPh sb="17" eb="19">
      <t>テンカン</t>
    </rPh>
    <rPh sb="19" eb="21">
      <t>ソクシン</t>
    </rPh>
    <rPh sb="21" eb="24">
      <t>ジョセイキン</t>
    </rPh>
    <rPh sb="25" eb="27">
      <t>コウフ</t>
    </rPh>
    <rPh sb="28" eb="29">
      <t>ウ</t>
    </rPh>
    <rPh sb="35" eb="36">
      <t>ドウ</t>
    </rPh>
    <rPh sb="36" eb="38">
      <t>コウフ</t>
    </rPh>
    <rPh sb="38" eb="40">
      <t>ヨウコウ</t>
    </rPh>
    <rPh sb="40" eb="41">
      <t>ダイ</t>
    </rPh>
    <rPh sb="42" eb="43">
      <t>ジョウ</t>
    </rPh>
    <rPh sb="44" eb="46">
      <t>キテイ</t>
    </rPh>
    <rPh sb="49" eb="51">
      <t>カンケイ</t>
    </rPh>
    <rPh sb="51" eb="53">
      <t>ショルイ</t>
    </rPh>
    <rPh sb="54" eb="55">
      <t>ソ</t>
    </rPh>
    <rPh sb="57" eb="59">
      <t>シンセイ</t>
    </rPh>
    <phoneticPr fontId="1"/>
  </si>
  <si>
    <t>　　　　　　　年　　月　　日付けで交付決定のあった大分港大在コンテナターミナル利用転換促進助成金について、下記のとおり変更したいので、同交付要綱第９条の規定により申請します。</t>
    <rPh sb="7" eb="8">
      <t>トシ</t>
    </rPh>
    <rPh sb="10" eb="11">
      <t>ツキ</t>
    </rPh>
    <rPh sb="13" eb="15">
      <t>ヒヅ</t>
    </rPh>
    <rPh sb="17" eb="19">
      <t>コウフ</t>
    </rPh>
    <rPh sb="19" eb="21">
      <t>ケッテイ</t>
    </rPh>
    <rPh sb="25" eb="28">
      <t>オオイタコウ</t>
    </rPh>
    <rPh sb="28" eb="30">
      <t>オオザイ</t>
    </rPh>
    <rPh sb="39" eb="41">
      <t>リヨウ</t>
    </rPh>
    <rPh sb="41" eb="43">
      <t>テンカン</t>
    </rPh>
    <rPh sb="43" eb="45">
      <t>ソクシン</t>
    </rPh>
    <rPh sb="45" eb="48">
      <t>ジョセイキン</t>
    </rPh>
    <rPh sb="53" eb="55">
      <t>カキ</t>
    </rPh>
    <rPh sb="59" eb="61">
      <t>ヘンコウ</t>
    </rPh>
    <rPh sb="67" eb="68">
      <t>ドウ</t>
    </rPh>
    <rPh sb="68" eb="70">
      <t>コウフ</t>
    </rPh>
    <rPh sb="70" eb="72">
      <t>ヨウコウ</t>
    </rPh>
    <rPh sb="72" eb="73">
      <t>ダイ</t>
    </rPh>
    <rPh sb="74" eb="75">
      <t>ジョウ</t>
    </rPh>
    <rPh sb="76" eb="78">
      <t>キテイ</t>
    </rPh>
    <rPh sb="81" eb="83">
      <t>シンセイ</t>
    </rPh>
    <phoneticPr fontId="1"/>
  </si>
  <si>
    <t>Ｈ28
年度</t>
    <rPh sb="4" eb="6">
      <t>ネンド</t>
    </rPh>
    <phoneticPr fontId="1"/>
  </si>
  <si>
    <t xml:space="preserve">
大在ＣＴ
利用状況</t>
    <rPh sb="1" eb="3">
      <t>オオザイ</t>
    </rPh>
    <rPh sb="6" eb="8">
      <t>リヨウ</t>
    </rPh>
    <rPh sb="8" eb="10">
      <t>ジョウキョウ</t>
    </rPh>
    <phoneticPr fontId="1"/>
  </si>
  <si>
    <t>（海運貨物取扱業者）</t>
    <rPh sb="1" eb="3">
      <t>カイウン</t>
    </rPh>
    <rPh sb="3" eb="5">
      <t>カモツ</t>
    </rPh>
    <rPh sb="5" eb="7">
      <t>トリアツカイ</t>
    </rPh>
    <rPh sb="7" eb="9">
      <t>ギョウシャ</t>
    </rPh>
    <phoneticPr fontId="1"/>
  </si>
  <si>
    <t>　当社が平成２８年度に大分港大在コンテナターミナルを利用し輸出入を行った貨物状況について下記のとおりであることを証明願います。</t>
    <rPh sb="1" eb="3">
      <t>トウシャ</t>
    </rPh>
    <rPh sb="4" eb="6">
      <t>ヘイセイ</t>
    </rPh>
    <rPh sb="8" eb="10">
      <t>ネンド</t>
    </rPh>
    <rPh sb="11" eb="14">
      <t>オオイタコウ</t>
    </rPh>
    <rPh sb="14" eb="16">
      <t>オオザイ</t>
    </rPh>
    <rPh sb="26" eb="28">
      <t>リヨウ</t>
    </rPh>
    <rPh sb="29" eb="32">
      <t>ユシュツニュウ</t>
    </rPh>
    <rPh sb="33" eb="34">
      <t>オコナ</t>
    </rPh>
    <rPh sb="36" eb="38">
      <t>カモツ</t>
    </rPh>
    <rPh sb="38" eb="40">
      <t>ジョウキョウ</t>
    </rPh>
    <rPh sb="44" eb="46">
      <t>カキ</t>
    </rPh>
    <rPh sb="56" eb="58">
      <t>ショウメイ</t>
    </rPh>
    <rPh sb="58" eb="59">
      <t>ネガ</t>
    </rPh>
    <phoneticPr fontId="1"/>
  </si>
  <si>
    <t>相手国</t>
    <rPh sb="0" eb="3">
      <t>アイテコク</t>
    </rPh>
    <phoneticPr fontId="1"/>
  </si>
  <si>
    <t>コンテナサイズ</t>
    <phoneticPr fontId="1"/>
  </si>
  <si>
    <t>相手港</t>
    <rPh sb="0" eb="3">
      <t>アイテコウ</t>
    </rPh>
    <phoneticPr fontId="1"/>
  </si>
  <si>
    <t>殿　</t>
    <rPh sb="0" eb="1">
      <t>ドノ</t>
    </rPh>
    <phoneticPr fontId="1"/>
  </si>
  <si>
    <t>上記大分港利用状況のとおりであることを証明する。</t>
    <rPh sb="0" eb="2">
      <t>ジョウキ</t>
    </rPh>
    <rPh sb="2" eb="7">
      <t>オオイタコウリヨウ</t>
    </rPh>
    <rPh sb="7" eb="9">
      <t>ジョウキョウ</t>
    </rPh>
    <rPh sb="19" eb="21">
      <t>ショウメイ</t>
    </rPh>
    <phoneticPr fontId="1"/>
  </si>
  <si>
    <t>(5)</t>
  </si>
  <si>
    <t>第１号様式の１</t>
    <rPh sb="0" eb="1">
      <t>ダイ</t>
    </rPh>
    <rPh sb="2" eb="3">
      <t>ゴウ</t>
    </rPh>
    <rPh sb="3" eb="5">
      <t>ヨウシキ</t>
    </rPh>
    <phoneticPr fontId="1"/>
  </si>
  <si>
    <t>第１号様式の２</t>
    <rPh sb="0" eb="1">
      <t>ダイ</t>
    </rPh>
    <rPh sb="2" eb="3">
      <t>ゴウ</t>
    </rPh>
    <rPh sb="3" eb="5">
      <t>ヨウシキ</t>
    </rPh>
    <phoneticPr fontId="1"/>
  </si>
  <si>
    <t>第１号様式の３</t>
    <rPh sb="0" eb="1">
      <t>ダイ</t>
    </rPh>
    <rPh sb="2" eb="3">
      <t>ゴウ</t>
    </rPh>
    <rPh sb="3" eb="5">
      <t>ヨウシキ</t>
    </rPh>
    <phoneticPr fontId="1"/>
  </si>
  <si>
    <t>第１号様式の４</t>
    <rPh sb="0" eb="1">
      <t>ダイ</t>
    </rPh>
    <rPh sb="2" eb="3">
      <t>ゴウ</t>
    </rPh>
    <rPh sb="3" eb="5">
      <t>ヨウシキ</t>
    </rPh>
    <phoneticPr fontId="1"/>
  </si>
  <si>
    <t>船荷証券（Ｂ／Ｌ）等、利用転換助成対象貨物の数量が確認できる資料の写し</t>
    <rPh sb="0" eb="2">
      <t>フナニ</t>
    </rPh>
    <rPh sb="2" eb="4">
      <t>ショウケン</t>
    </rPh>
    <rPh sb="9" eb="10">
      <t>トウ</t>
    </rPh>
    <rPh sb="11" eb="13">
      <t>リヨウ</t>
    </rPh>
    <rPh sb="13" eb="15">
      <t>テンカン</t>
    </rPh>
    <rPh sb="15" eb="17">
      <t>ジョセイ</t>
    </rPh>
    <rPh sb="17" eb="19">
      <t>タイショウ</t>
    </rPh>
    <rPh sb="19" eb="21">
      <t>カモツ</t>
    </rPh>
    <rPh sb="22" eb="24">
      <t>スウリョウ</t>
    </rPh>
    <rPh sb="25" eb="27">
      <t>カクニン</t>
    </rPh>
    <rPh sb="30" eb="32">
      <t>シリョウ</t>
    </rPh>
    <rPh sb="33" eb="34">
      <t>ウツ</t>
    </rPh>
    <phoneticPr fontId="1"/>
  </si>
  <si>
    <t>第７号様式の１</t>
    <rPh sb="0" eb="1">
      <t>ダイ</t>
    </rPh>
    <rPh sb="2" eb="3">
      <t>ゴウ</t>
    </rPh>
    <rPh sb="3" eb="5">
      <t>ヨウシキ</t>
    </rPh>
    <phoneticPr fontId="1"/>
  </si>
  <si>
    <t>第７号様式の２</t>
    <rPh sb="0" eb="1">
      <t>ダイ</t>
    </rPh>
    <rPh sb="2" eb="3">
      <t>ゴウ</t>
    </rPh>
    <rPh sb="3" eb="5">
      <t>ヨウシキ</t>
    </rPh>
    <phoneticPr fontId="1"/>
  </si>
  <si>
    <t>第７号様式の３</t>
    <rPh sb="0" eb="1">
      <t>ダイ</t>
    </rPh>
    <rPh sb="2" eb="3">
      <t>ゴウ</t>
    </rPh>
    <rPh sb="3" eb="5">
      <t>ヨウシキ</t>
    </rPh>
    <phoneticPr fontId="1"/>
  </si>
  <si>
    <t>第９号様式</t>
    <rPh sb="0" eb="1">
      <t>ダイ</t>
    </rPh>
    <rPh sb="2" eb="3">
      <t>ゴウ</t>
    </rPh>
    <rPh sb="3" eb="5">
      <t>ヨウシキ</t>
    </rPh>
    <phoneticPr fontId="1"/>
  </si>
  <si>
    <t>※詳細は「事業計画明細書」</t>
    <rPh sb="1" eb="3">
      <t>ショウサイ</t>
    </rPh>
    <rPh sb="5" eb="7">
      <t>ジギョウ</t>
    </rPh>
    <rPh sb="7" eb="9">
      <t>ケイカク</t>
    </rPh>
    <rPh sb="9" eb="12">
      <t>メイサイショ</t>
    </rPh>
    <phoneticPr fontId="1"/>
  </si>
  <si>
    <t>事業計画明細書（第１号様式の１～４）・・・該当する様式のみ添付</t>
    <rPh sb="0" eb="2">
      <t>ジギョウ</t>
    </rPh>
    <rPh sb="2" eb="4">
      <t>ケイカク</t>
    </rPh>
    <rPh sb="4" eb="7">
      <t>メイサイショ</t>
    </rPh>
    <rPh sb="8" eb="9">
      <t>ダイ</t>
    </rPh>
    <rPh sb="10" eb="11">
      <t>ゴウ</t>
    </rPh>
    <rPh sb="11" eb="13">
      <t>ヨウシキ</t>
    </rPh>
    <rPh sb="21" eb="23">
      <t>ガイトウ</t>
    </rPh>
    <rPh sb="25" eb="27">
      <t>ヨウシキ</t>
    </rPh>
    <rPh sb="29" eb="31">
      <t>テンプ</t>
    </rPh>
    <phoneticPr fontId="1"/>
  </si>
  <si>
    <t>平成28年度大在CT利用実績が確認できる海運貨物取扱業者からの証明書（第２号様式）</t>
    <rPh sb="0" eb="2">
      <t>ヘイセイ</t>
    </rPh>
    <rPh sb="4" eb="6">
      <t>ネンド</t>
    </rPh>
    <rPh sb="6" eb="8">
      <t>オオザイ</t>
    </rPh>
    <rPh sb="10" eb="12">
      <t>リヨウ</t>
    </rPh>
    <rPh sb="12" eb="14">
      <t>ジッセキ</t>
    </rPh>
    <rPh sb="15" eb="17">
      <t>カクニン</t>
    </rPh>
    <rPh sb="20" eb="22">
      <t>カイウン</t>
    </rPh>
    <rPh sb="22" eb="24">
      <t>カモツ</t>
    </rPh>
    <rPh sb="24" eb="26">
      <t>トリアツカイ</t>
    </rPh>
    <rPh sb="26" eb="28">
      <t>ギョウシャ</t>
    </rPh>
    <rPh sb="31" eb="34">
      <t>ショウメイショ</t>
    </rPh>
    <rPh sb="35" eb="36">
      <t>ダイ</t>
    </rPh>
    <rPh sb="37" eb="38">
      <t>ゴウ</t>
    </rPh>
    <rPh sb="38" eb="40">
      <t>ヨウシキ</t>
    </rPh>
    <phoneticPr fontId="1"/>
  </si>
  <si>
    <t>申請者が海運貨物取扱業者の場合は、荷主からの承諾書（第３号様式）</t>
    <rPh sb="0" eb="3">
      <t>シンセイシャ</t>
    </rPh>
    <rPh sb="4" eb="6">
      <t>カイウン</t>
    </rPh>
    <rPh sb="6" eb="8">
      <t>カモツ</t>
    </rPh>
    <rPh sb="8" eb="10">
      <t>トリアツカイ</t>
    </rPh>
    <rPh sb="10" eb="12">
      <t>ギョウシャ</t>
    </rPh>
    <rPh sb="13" eb="15">
      <t>バアイ</t>
    </rPh>
    <rPh sb="17" eb="19">
      <t>ニヌシ</t>
    </rPh>
    <rPh sb="22" eb="25">
      <t>ショウダクショ</t>
    </rPh>
    <rPh sb="26" eb="27">
      <t>ダイ</t>
    </rPh>
    <rPh sb="28" eb="29">
      <t>ゴウ</t>
    </rPh>
    <rPh sb="29" eb="31">
      <t>ヨウシキ</t>
    </rPh>
    <phoneticPr fontId="1"/>
  </si>
  <si>
    <t>２０Ｆコンテナが増加していれば、増加したTEUの数が助成対象本数となります。</t>
    <rPh sb="8" eb="10">
      <t>ゾウカ</t>
    </rPh>
    <rPh sb="16" eb="18">
      <t>ゾウカ</t>
    </rPh>
    <rPh sb="24" eb="25">
      <t>カズ</t>
    </rPh>
    <rPh sb="26" eb="28">
      <t>ジョセイ</t>
    </rPh>
    <rPh sb="28" eb="30">
      <t>タイショウ</t>
    </rPh>
    <rPh sb="30" eb="32">
      <t>ホンスウ</t>
    </rPh>
    <phoneticPr fontId="1"/>
  </si>
  <si>
    <t>４０Ｆコンテナが増加していれば、増加したTEUを２で除した数（小数点以下切上げ）が助成対象本数となります。</t>
    <rPh sb="8" eb="10">
      <t>ゾウカ</t>
    </rPh>
    <rPh sb="16" eb="18">
      <t>ゾウカ</t>
    </rPh>
    <rPh sb="26" eb="27">
      <t>ジョ</t>
    </rPh>
    <rPh sb="29" eb="30">
      <t>スウ</t>
    </rPh>
    <rPh sb="31" eb="34">
      <t>ショウスウテン</t>
    </rPh>
    <rPh sb="34" eb="36">
      <t>イカ</t>
    </rPh>
    <rPh sb="36" eb="37">
      <t>キ</t>
    </rPh>
    <rPh sb="37" eb="38">
      <t>ア</t>
    </rPh>
    <rPh sb="41" eb="43">
      <t>ジョセイ</t>
    </rPh>
    <rPh sb="43" eb="45">
      <t>タイショウ</t>
    </rPh>
    <rPh sb="45" eb="47">
      <t>ホンスウ</t>
    </rPh>
    <phoneticPr fontId="1"/>
  </si>
  <si>
    <t>※詳細は「事業実績明細書」</t>
    <rPh sb="1" eb="3">
      <t>ショウサイ</t>
    </rPh>
    <rPh sb="5" eb="7">
      <t>ジギョウ</t>
    </rPh>
    <rPh sb="7" eb="9">
      <t>ジッセキ</t>
    </rPh>
    <rPh sb="9" eb="12">
      <t>メイサイショ</t>
    </rPh>
    <phoneticPr fontId="1"/>
  </si>
  <si>
    <t>助成金実績額</t>
    <rPh sb="0" eb="3">
      <t>ジョセイキン</t>
    </rPh>
    <rPh sb="3" eb="6">
      <t>ジッセキガク</t>
    </rPh>
    <phoneticPr fontId="1"/>
  </si>
  <si>
    <t>(a)</t>
  </si>
  <si>
    <t>(a)</t>
    <phoneticPr fontId="1"/>
  </si>
  <si>
    <t>(b)</t>
    <phoneticPr fontId="1"/>
  </si>
  <si>
    <t>(1)大在ＣＴにおけるデマレージ発生状況及び今年度助成予測</t>
    <rPh sb="3" eb="5">
      <t>オオザイ</t>
    </rPh>
    <rPh sb="16" eb="18">
      <t>ハッセイ</t>
    </rPh>
    <rPh sb="18" eb="20">
      <t>ジョウキョウ</t>
    </rPh>
    <rPh sb="20" eb="21">
      <t>オヨ</t>
    </rPh>
    <rPh sb="22" eb="25">
      <t>コンネンド</t>
    </rPh>
    <rPh sb="25" eb="27">
      <t>ジョセイ</t>
    </rPh>
    <rPh sb="27" eb="29">
      <t>ヨソク</t>
    </rPh>
    <phoneticPr fontId="1"/>
  </si>
  <si>
    <t>・利用転換助成対象貨物のデマレージ発生状況及び見込</t>
    <rPh sb="1" eb="3">
      <t>リヨウ</t>
    </rPh>
    <rPh sb="3" eb="5">
      <t>テンカン</t>
    </rPh>
    <rPh sb="5" eb="7">
      <t>ジョセイ</t>
    </rPh>
    <rPh sb="7" eb="9">
      <t>タイショウ</t>
    </rPh>
    <rPh sb="9" eb="11">
      <t>カモツ</t>
    </rPh>
    <rPh sb="17" eb="19">
      <t>ハッセイ</t>
    </rPh>
    <rPh sb="19" eb="21">
      <t>ジョウキョウ</t>
    </rPh>
    <rPh sb="21" eb="22">
      <t>オヨ</t>
    </rPh>
    <rPh sb="23" eb="25">
      <t>ミコミ</t>
    </rPh>
    <phoneticPr fontId="1"/>
  </si>
  <si>
    <t>２　デマレージ発生状況</t>
    <rPh sb="7" eb="9">
      <t>ハッセイ</t>
    </rPh>
    <rPh sb="9" eb="11">
      <t>ジョウキョウ</t>
    </rPh>
    <phoneticPr fontId="1"/>
  </si>
  <si>
    <t>※要綱第３条１－（１）　なお書きによる、大在ＣＴと他港を併用していた貨物のうち、大分港利用分を記入</t>
    <rPh sb="1" eb="3">
      <t>ヨウコウ</t>
    </rPh>
    <rPh sb="3" eb="4">
      <t>ダイ</t>
    </rPh>
    <rPh sb="5" eb="6">
      <t>ジョウ</t>
    </rPh>
    <rPh sb="14" eb="15">
      <t>ガ</t>
    </rPh>
    <rPh sb="20" eb="22">
      <t>オオザイ</t>
    </rPh>
    <rPh sb="25" eb="27">
      <t>タコウ</t>
    </rPh>
    <rPh sb="28" eb="30">
      <t>ヘイヨウ</t>
    </rPh>
    <rPh sb="34" eb="36">
      <t>カモツ</t>
    </rPh>
    <rPh sb="40" eb="45">
      <t>オオイタコウリヨウ</t>
    </rPh>
    <rPh sb="45" eb="46">
      <t>ブン</t>
    </rPh>
    <rPh sb="47" eb="49">
      <t>キニュウ</t>
    </rPh>
    <phoneticPr fontId="1"/>
  </si>
  <si>
    <t>平成２８年度大在コンテナターミナル利用状況証明書</t>
    <rPh sb="0" eb="2">
      <t>ヘイセイ</t>
    </rPh>
    <rPh sb="4" eb="6">
      <t>ネンド</t>
    </rPh>
    <rPh sb="6" eb="8">
      <t>オオザイ</t>
    </rPh>
    <rPh sb="17" eb="19">
      <t>リヨウ</t>
    </rPh>
    <rPh sb="19" eb="21">
      <t>ジョウキョウ</t>
    </rPh>
    <rPh sb="21" eb="24">
      <t>ショウメイショ</t>
    </rPh>
    <phoneticPr fontId="1"/>
  </si>
  <si>
    <t>貨物名</t>
    <rPh sb="0" eb="2">
      <t>カモツ</t>
    </rPh>
    <rPh sb="2" eb="3">
      <t>メイ</t>
    </rPh>
    <phoneticPr fontId="1"/>
  </si>
  <si>
    <t>ﾌﾘｰﾀｲﾑ</t>
    <phoneticPr fontId="1"/>
  </si>
  <si>
    <t>ｺﾝﾃﾅｻｲｽﾞ</t>
    <phoneticPr fontId="1"/>
  </si>
  <si>
    <t>船社名</t>
    <rPh sb="0" eb="3">
      <t>センシャメイ</t>
    </rPh>
    <phoneticPr fontId="1"/>
  </si>
  <si>
    <t>延日数</t>
    <rPh sb="0" eb="1">
      <t>ノ</t>
    </rPh>
    <rPh sb="1" eb="3">
      <t>ニッスウ</t>
    </rPh>
    <phoneticPr fontId="1"/>
  </si>
  <si>
    <t>１　大在ＣＴ利用状況</t>
    <rPh sb="2" eb="4">
      <t>オオザイ</t>
    </rPh>
    <rPh sb="6" eb="8">
      <t>リヨウ</t>
    </rPh>
    <rPh sb="8" eb="10">
      <t>ジョウキョウ</t>
    </rPh>
    <phoneticPr fontId="1"/>
  </si>
  <si>
    <t>※大在ＣＴ利用状況に記載された貨物で、デマレージが発生していた場合に記入</t>
    <rPh sb="1" eb="3">
      <t>オオザイ</t>
    </rPh>
    <rPh sb="5" eb="7">
      <t>リヨウ</t>
    </rPh>
    <rPh sb="7" eb="9">
      <t>ジョウキョウ</t>
    </rPh>
    <rPh sb="10" eb="12">
      <t>キサイ</t>
    </rPh>
    <rPh sb="15" eb="17">
      <t>カモツ</t>
    </rPh>
    <rPh sb="25" eb="27">
      <t>ハッセイ</t>
    </rPh>
    <rPh sb="31" eb="33">
      <t>バアイ</t>
    </rPh>
    <rPh sb="34" eb="36">
      <t>キニュウ</t>
    </rPh>
    <phoneticPr fontId="1"/>
  </si>
  <si>
    <t>　このたび、大分港大在コンテナターミナル利用転換促進助成金の対象となる下記貨物について、下記海運貨物取扱業者に当該助成金に係る全ての権限を委譲することを承諾します。</t>
    <rPh sb="6" eb="9">
      <t>オオイタコウ</t>
    </rPh>
    <rPh sb="9" eb="11">
      <t>オオザイ</t>
    </rPh>
    <rPh sb="20" eb="22">
      <t>リヨウ</t>
    </rPh>
    <rPh sb="22" eb="24">
      <t>テンカン</t>
    </rPh>
    <rPh sb="24" eb="26">
      <t>ソクシン</t>
    </rPh>
    <rPh sb="26" eb="28">
      <t>ジョセイ</t>
    </rPh>
    <rPh sb="28" eb="29">
      <t>キン</t>
    </rPh>
    <rPh sb="30" eb="32">
      <t>タイショウ</t>
    </rPh>
    <rPh sb="35" eb="37">
      <t>カキ</t>
    </rPh>
    <rPh sb="37" eb="39">
      <t>カモツ</t>
    </rPh>
    <rPh sb="44" eb="46">
      <t>カキ</t>
    </rPh>
    <rPh sb="46" eb="48">
      <t>カイウン</t>
    </rPh>
    <rPh sb="48" eb="50">
      <t>カモツ</t>
    </rPh>
    <rPh sb="50" eb="52">
      <t>トリアツカイ</t>
    </rPh>
    <rPh sb="52" eb="54">
      <t>ギョウシャ</t>
    </rPh>
    <rPh sb="55" eb="57">
      <t>トウガイ</t>
    </rPh>
    <rPh sb="57" eb="60">
      <t>ジョセイキン</t>
    </rPh>
    <rPh sb="61" eb="62">
      <t>カカ</t>
    </rPh>
    <rPh sb="63" eb="64">
      <t>スベ</t>
    </rPh>
    <rPh sb="66" eb="68">
      <t>ケンゲン</t>
    </rPh>
    <rPh sb="69" eb="71">
      <t>イジョウ</t>
    </rPh>
    <rPh sb="76" eb="78">
      <t>ショウダク</t>
    </rPh>
    <phoneticPr fontId="1"/>
  </si>
  <si>
    <t>超過
日数</t>
    <rPh sb="0" eb="2">
      <t>チョウカ</t>
    </rPh>
    <rPh sb="3" eb="5">
      <t>ニッスウ</t>
    </rPh>
    <phoneticPr fontId="1"/>
  </si>
  <si>
    <t>２０F又は４０Fコンテナのどちらかが減少している場合は、増加した本数をTEUに換算します。</t>
    <rPh sb="3" eb="4">
      <t>マタ</t>
    </rPh>
    <rPh sb="18" eb="20">
      <t>ゲンショウ</t>
    </rPh>
    <rPh sb="24" eb="26">
      <t>バアイ</t>
    </rPh>
    <rPh sb="28" eb="30">
      <t>ゾウカ</t>
    </rPh>
    <rPh sb="32" eb="34">
      <t>ホンスウ</t>
    </rPh>
    <rPh sb="39" eb="41">
      <t>カンサン</t>
    </rPh>
    <phoneticPr fontId="1"/>
  </si>
  <si>
    <t>TEU換算で比較し、同数又は減っていれば助成対象となりません。</t>
    <rPh sb="3" eb="5">
      <t>カンザン</t>
    </rPh>
    <rPh sb="6" eb="8">
      <t>ヒカク</t>
    </rPh>
    <rPh sb="10" eb="12">
      <t>ドウスウ</t>
    </rPh>
    <rPh sb="12" eb="13">
      <t>マタ</t>
    </rPh>
    <rPh sb="14" eb="15">
      <t>ヘ</t>
    </rPh>
    <rPh sb="20" eb="22">
      <t>ジョセイ</t>
    </rPh>
    <rPh sb="22" eb="24">
      <t>タイショウ</t>
    </rPh>
    <phoneticPr fontId="1"/>
  </si>
  <si>
    <t>インボイス又はデビットノート等、助成対象デマレージ額が確認できる資料の写し</t>
    <rPh sb="5" eb="6">
      <t>マタ</t>
    </rPh>
    <rPh sb="14" eb="15">
      <t>トウ</t>
    </rPh>
    <rPh sb="16" eb="18">
      <t>ジョセイ</t>
    </rPh>
    <rPh sb="18" eb="20">
      <t>タイショウ</t>
    </rPh>
    <rPh sb="25" eb="26">
      <t>ガク</t>
    </rPh>
    <rPh sb="27" eb="29">
      <t>カクニン</t>
    </rPh>
    <rPh sb="32" eb="34">
      <t>シリョウ</t>
    </rPh>
    <rPh sb="35" eb="36">
      <t>ウツ</t>
    </rPh>
    <phoneticPr fontId="1"/>
  </si>
  <si>
    <t>事業実績明細書（第７号様式の１～３）・・・該当する様式のみ添付</t>
    <rPh sb="0" eb="2">
      <t>ジギョウ</t>
    </rPh>
    <rPh sb="2" eb="4">
      <t>ジッセキ</t>
    </rPh>
    <rPh sb="4" eb="7">
      <t>メイサイショ</t>
    </rPh>
    <rPh sb="8" eb="9">
      <t>ダイ</t>
    </rPh>
    <rPh sb="10" eb="11">
      <t>ゴウ</t>
    </rPh>
    <rPh sb="11" eb="13">
      <t>ヨウシキ</t>
    </rPh>
    <rPh sb="21" eb="23">
      <t>ガイトウ</t>
    </rPh>
    <rPh sb="25" eb="27">
      <t>ヨウシキ</t>
    </rPh>
    <rPh sb="29" eb="31">
      <t>テンプ</t>
    </rPh>
    <phoneticPr fontId="1"/>
  </si>
  <si>
    <t>助成
開始
前年度　</t>
    <rPh sb="0" eb="2">
      <t>ジョセイ</t>
    </rPh>
    <rPh sb="3" eb="5">
      <t>カイシ</t>
    </rPh>
    <rPh sb="6" eb="9">
      <t>ゼンネンド</t>
    </rPh>
    <phoneticPr fontId="1"/>
  </si>
  <si>
    <t>本</t>
    <rPh sb="0" eb="1">
      <t>ホン</t>
    </rPh>
    <phoneticPr fontId="1"/>
  </si>
  <si>
    <t>H28</t>
    <phoneticPr fontId="1"/>
  </si>
  <si>
    <t>申請</t>
    <rPh sb="0" eb="2">
      <t>シンセイ</t>
    </rPh>
    <phoneticPr fontId="1"/>
  </si>
  <si>
    <t>新規貿易</t>
    <rPh sb="0" eb="2">
      <t>シンキ</t>
    </rPh>
    <rPh sb="2" eb="4">
      <t>ボウエキ</t>
    </rPh>
    <phoneticPr fontId="1"/>
  </si>
  <si>
    <t>輸送手段転換</t>
    <rPh sb="0" eb="2">
      <t>ユソウ</t>
    </rPh>
    <rPh sb="2" eb="4">
      <t>シュダン</t>
    </rPh>
    <rPh sb="4" eb="6">
      <t>テンカン</t>
    </rPh>
    <phoneticPr fontId="1"/>
  </si>
  <si>
    <t>転換大分併用あり</t>
    <rPh sb="0" eb="2">
      <t>テンカン</t>
    </rPh>
    <rPh sb="2" eb="4">
      <t>オオイタ</t>
    </rPh>
    <rPh sb="4" eb="6">
      <t>ヘイヨウ</t>
    </rPh>
    <phoneticPr fontId="1"/>
  </si>
  <si>
    <t>転換大分併用なし</t>
    <rPh sb="0" eb="2">
      <t>テンカン</t>
    </rPh>
    <rPh sb="2" eb="4">
      <t>オオイタ</t>
    </rPh>
    <rPh sb="4" eb="6">
      <t>ヘイヨウ</t>
    </rPh>
    <phoneticPr fontId="1"/>
  </si>
  <si>
    <t>　会長</t>
    <rPh sb="1" eb="3">
      <t>カイチョウ</t>
    </rPh>
    <phoneticPr fontId="1"/>
  </si>
  <si>
    <t>様</t>
    <rPh sb="0" eb="1">
      <t>サマ</t>
    </rPh>
    <phoneticPr fontId="1"/>
  </si>
  <si>
    <t>年　　月　　日</t>
    <rPh sb="0" eb="1">
      <t>トシ</t>
    </rPh>
    <rPh sb="1" eb="2">
      <t>ヘイネン</t>
    </rPh>
    <rPh sb="3" eb="4">
      <t>ツキ</t>
    </rPh>
    <rPh sb="6" eb="7">
      <t>ヒ</t>
    </rPh>
    <phoneticPr fontId="1"/>
  </si>
  <si>
    <r>
      <t>ﾃﾞﾏﾚｰｼﾞ額</t>
    </r>
    <r>
      <rPr>
        <sz val="10"/>
        <color theme="1"/>
        <rFont val="ＭＳ Ｐゴシック"/>
        <family val="3"/>
        <charset val="128"/>
        <scheme val="minor"/>
      </rPr>
      <t>（円）</t>
    </r>
    <rPh sb="7" eb="8">
      <t>ガク</t>
    </rPh>
    <rPh sb="9" eb="10">
      <t>エン</t>
    </rPh>
    <phoneticPr fontId="1"/>
  </si>
  <si>
    <t>会長</t>
    <rPh sb="0" eb="2">
      <t>カイチョウ</t>
    </rPh>
    <phoneticPr fontId="1"/>
  </si>
  <si>
    <t>国内の仕入地又は仕出地
の所在（市町村名まで）</t>
    <rPh sb="0" eb="2">
      <t>コクナイ</t>
    </rPh>
    <rPh sb="3" eb="6">
      <t>シイレチ</t>
    </rPh>
    <rPh sb="6" eb="7">
      <t>マタ</t>
    </rPh>
    <rPh sb="8" eb="10">
      <t>シダ</t>
    </rPh>
    <rPh sb="10" eb="11">
      <t>チ</t>
    </rPh>
    <rPh sb="13" eb="15">
      <t>ショザイ</t>
    </rPh>
    <rPh sb="16" eb="20">
      <t>シチョウソンメイ</t>
    </rPh>
    <phoneticPr fontId="1"/>
  </si>
  <si>
    <t>利用転換貨物量</t>
    <rPh sb="0" eb="2">
      <t>リヨウ</t>
    </rPh>
    <rPh sb="2" eb="4">
      <t>テンカン</t>
    </rPh>
    <rPh sb="4" eb="7">
      <t>カモツリョウ</t>
    </rPh>
    <phoneticPr fontId="1"/>
  </si>
  <si>
    <t>※平成28年度に大在ＣＴを利用していた貨物のデマレージ本数は、上記の発生本数に</t>
    <rPh sb="1" eb="3">
      <t>ヘイセイ</t>
    </rPh>
    <rPh sb="5" eb="7">
      <t>ネンド</t>
    </rPh>
    <rPh sb="8" eb="10">
      <t>オオザイ</t>
    </rPh>
    <rPh sb="13" eb="15">
      <t>リヨウ</t>
    </rPh>
    <rPh sb="19" eb="21">
      <t>カモツ</t>
    </rPh>
    <rPh sb="27" eb="29">
      <t>ホンスウ</t>
    </rPh>
    <rPh sb="31" eb="33">
      <t>ジョウキ</t>
    </rPh>
    <rPh sb="34" eb="36">
      <t>ハッセイ</t>
    </rPh>
    <rPh sb="36" eb="38">
      <t>ホンスウ</t>
    </rPh>
    <phoneticPr fontId="1"/>
  </si>
  <si>
    <t>　 算入しないこと。</t>
    <rPh sb="2" eb="4">
      <t>サンニュウ</t>
    </rPh>
    <phoneticPr fontId="1"/>
  </si>
  <si>
    <t>助成金見込額</t>
  </si>
  <si>
    <t>相手港名</t>
    <rPh sb="0" eb="3">
      <t>アイテコウ</t>
    </rPh>
    <rPh sb="3" eb="4">
      <t>メイ</t>
    </rPh>
    <phoneticPr fontId="1"/>
  </si>
  <si>
    <t>令和　　年度</t>
    <rPh sb="0" eb="2">
      <t>レイワ</t>
    </rPh>
    <rPh sb="4" eb="6">
      <t>ネンド</t>
    </rPh>
    <phoneticPr fontId="1"/>
  </si>
  <si>
    <t>Ｒ</t>
    <phoneticPr fontId="1"/>
  </si>
  <si>
    <t>Ｒ</t>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</si>
  <si>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</si>
  <si>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</si>
  <si>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</si>
  <si>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　　年　　月　　日</t>
    <rPh sb="2" eb="3">
      <t>ネン</t>
    </rPh>
    <rPh sb="5" eb="6">
      <t>ガツ</t>
    </rPh>
    <rPh sb="8" eb="9">
      <t>ニチ</t>
    </rPh>
    <phoneticPr fontId="1"/>
  </si>
  <si>
    <t>～</t>
    <phoneticPr fontId="1"/>
  </si>
  <si>
    <t>年度見込</t>
    <rPh sb="0" eb="2">
      <t>ネンド</t>
    </rPh>
    <rPh sb="2" eb="4">
      <t>ミコミ</t>
    </rPh>
    <phoneticPr fontId="1"/>
  </si>
  <si>
    <t>※助成対象デマレージ額については、発生本数にデマレージ発生から３日目までの</t>
    <rPh sb="1" eb="3">
      <t>ジョセイ</t>
    </rPh>
    <rPh sb="3" eb="5">
      <t>タイショウ</t>
    </rPh>
    <rPh sb="10" eb="11">
      <t>ガク</t>
    </rPh>
    <rPh sb="17" eb="19">
      <t>ハッセイ</t>
    </rPh>
    <rPh sb="19" eb="21">
      <t>ホンスウ</t>
    </rPh>
    <rPh sb="27" eb="29">
      <t>ハッセイ</t>
    </rPh>
    <rPh sb="32" eb="34">
      <t>ニチメ</t>
    </rPh>
    <phoneticPr fontId="1"/>
  </si>
  <si>
    <t>　 デマレージ額を乗じて積算してください。</t>
    <phoneticPr fontId="1"/>
  </si>
  <si>
    <t>３</t>
    <phoneticPr fontId="1"/>
  </si>
  <si>
    <t>通関実地検査費用助成</t>
    <rPh sb="0" eb="10">
      <t>ツウカンジッチケンサヒヨウジョセイ</t>
    </rPh>
    <phoneticPr fontId="1"/>
  </si>
  <si>
    <t>（１）</t>
    <phoneticPr fontId="1"/>
  </si>
  <si>
    <t>助成開始年度</t>
    <rPh sb="0" eb="2">
      <t>ジョセイ</t>
    </rPh>
    <rPh sb="2" eb="4">
      <t>カイシ</t>
    </rPh>
    <rPh sb="4" eb="6">
      <t>ネンド</t>
    </rPh>
    <phoneticPr fontId="1"/>
  </si>
  <si>
    <t>（２）</t>
  </si>
  <si>
    <t>助成２年度目</t>
    <rPh sb="0" eb="2">
      <t>ジョセイ</t>
    </rPh>
    <rPh sb="3" eb="5">
      <t>ネンド</t>
    </rPh>
    <rPh sb="5" eb="6">
      <t>メ</t>
    </rPh>
    <phoneticPr fontId="1"/>
  </si>
  <si>
    <t>円・・・a</t>
    <rPh sb="0" eb="1">
      <t>エン</t>
    </rPh>
    <phoneticPr fontId="1"/>
  </si>
  <si>
    <t>円・・・（200,000－a)</t>
    <rPh sb="0" eb="1">
      <t>エン</t>
    </rPh>
    <phoneticPr fontId="1"/>
  </si>
  <si>
    <t>(3)</t>
    <phoneticPr fontId="1"/>
  </si>
  <si>
    <t>(3)</t>
    <phoneticPr fontId="1"/>
  </si>
  <si>
    <r>
      <t>円</t>
    </r>
    <r>
      <rPr>
        <sz val="9"/>
        <rFont val="ＭＳ Ｐゴシック"/>
        <family val="3"/>
        <charset val="128"/>
        <scheme val="minor"/>
      </rPr>
      <t>（千円未満切捨て）</t>
    </r>
    <rPh sb="0" eb="1">
      <t>エン</t>
    </rPh>
    <rPh sb="2" eb="3">
      <t>セン</t>
    </rPh>
    <rPh sb="3" eb="6">
      <t>エンミマン</t>
    </rPh>
    <rPh sb="6" eb="7">
      <t>キ</t>
    </rPh>
    <rPh sb="7" eb="8">
      <t>ス</t>
    </rPh>
    <phoneticPr fontId="1"/>
  </si>
  <si>
    <t>(ｃ)</t>
    <phoneticPr fontId="1"/>
  </si>
  <si>
    <r>
      <t>その他</t>
    </r>
    <r>
      <rPr>
        <sz val="11"/>
        <rFont val="ＭＳ Ｐゴシック"/>
        <family val="3"/>
        <charset val="128"/>
        <scheme val="minor"/>
      </rPr>
      <t>会長が必要と認める書類</t>
    </r>
    <rPh sb="2" eb="3">
      <t>タ</t>
    </rPh>
    <rPh sb="3" eb="5">
      <t>カイチョウ</t>
    </rPh>
    <rPh sb="6" eb="8">
      <t>ヒツヨウ</t>
    </rPh>
    <rPh sb="9" eb="10">
      <t>ミト</t>
    </rPh>
    <rPh sb="12" eb="14">
      <t>ショルイ</t>
    </rPh>
    <phoneticPr fontId="1"/>
  </si>
  <si>
    <t>(2)～(3)の書類については、助成初年度のみ添付</t>
    <rPh sb="8" eb="10">
      <t>ショルイ</t>
    </rPh>
    <rPh sb="16" eb="18">
      <t>ジョセイ</t>
    </rPh>
    <rPh sb="18" eb="21">
      <t>ショネンド</t>
    </rPh>
    <rPh sb="23" eb="25">
      <t>テンプ</t>
    </rPh>
    <phoneticPr fontId="1"/>
  </si>
  <si>
    <t>　円　　　＝</t>
    <rPh sb="1" eb="2">
      <t>エン</t>
    </rPh>
    <phoneticPr fontId="1"/>
  </si>
  <si>
    <t>（a＋b＋c）</t>
    <phoneticPr fontId="1"/>
  </si>
  <si>
    <t>前年度受領額</t>
    <rPh sb="0" eb="3">
      <t>ゼンネンド</t>
    </rPh>
    <rPh sb="3" eb="6">
      <t>ジュリョウガク</t>
    </rPh>
    <phoneticPr fontId="1"/>
  </si>
  <si>
    <t>(3)</t>
    <phoneticPr fontId="1"/>
  </si>
  <si>
    <t>(ｃ)</t>
    <phoneticPr fontId="1"/>
  </si>
  <si>
    <t>(1)</t>
    <phoneticPr fontId="1"/>
  </si>
  <si>
    <t>円（a＋ｂ＋ｃ）</t>
    <rPh sb="0" eb="1">
      <t>エン</t>
    </rPh>
    <phoneticPr fontId="1"/>
  </si>
  <si>
    <t>ﾌﾘｰ
ﾀｲﾑ</t>
    <phoneticPr fontId="1"/>
  </si>
  <si>
    <t>ｺﾝﾃﾅ
ｻｲｽﾞ</t>
    <phoneticPr fontId="1"/>
  </si>
  <si>
    <r>
      <t xml:space="preserve">対象デマレージ額
</t>
    </r>
    <r>
      <rPr>
        <sz val="6"/>
        <color theme="1"/>
        <rFont val="ＭＳ Ｐゴシック"/>
        <family val="3"/>
        <charset val="128"/>
        <scheme val="minor"/>
      </rPr>
      <t>（発生から３日後まで）</t>
    </r>
    <rPh sb="0" eb="2">
      <t>タイショウ</t>
    </rPh>
    <rPh sb="7" eb="8">
      <t>ガク</t>
    </rPh>
    <rPh sb="10" eb="12">
      <t>ハッセイ</t>
    </rPh>
    <rPh sb="15" eb="17">
      <t>ニチゴ</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</si>
  <si>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</si>
  <si>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</si>
  <si>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</si>
  <si>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</si>
  <si>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</si>
  <si>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</si>
  <si>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</si>
  <si>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</si>
  <si>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</si>
  <si>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</si>
  <si>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</si>
  <si>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3</t>
    <phoneticPr fontId="1"/>
  </si>
  <si>
    <t>(1)通関実地検査状況</t>
    <rPh sb="3" eb="5">
      <t>ツウカン</t>
    </rPh>
    <rPh sb="5" eb="7">
      <t>ジッチ</t>
    </rPh>
    <rPh sb="7" eb="9">
      <t>ケンサ</t>
    </rPh>
    <rPh sb="9" eb="11">
      <t>ジョウキョウ</t>
    </rPh>
    <phoneticPr fontId="1"/>
  </si>
  <si>
    <t>荷揚
月日</t>
    <rPh sb="0" eb="2">
      <t>ニアゲ</t>
    </rPh>
    <rPh sb="3" eb="5">
      <t>ガッピ</t>
    </rPh>
    <phoneticPr fontId="1"/>
  </si>
  <si>
    <t>B/L　No</t>
    <phoneticPr fontId="1"/>
  </si>
  <si>
    <t>検査
月日</t>
    <rPh sb="0" eb="2">
      <t>ケンサ</t>
    </rPh>
    <rPh sb="3" eb="5">
      <t>ガッピ</t>
    </rPh>
    <phoneticPr fontId="1"/>
  </si>
  <si>
    <t>乙仲（立会業者）</t>
    <rPh sb="0" eb="2">
      <t>オツナカ</t>
    </rPh>
    <rPh sb="3" eb="5">
      <t>タチアイ</t>
    </rPh>
    <rPh sb="5" eb="7">
      <t>ギョウシャ</t>
    </rPh>
    <phoneticPr fontId="1"/>
  </si>
  <si>
    <t>請求額</t>
    <rPh sb="0" eb="3">
      <t>セイキュウガク</t>
    </rPh>
    <phoneticPr fontId="1"/>
  </si>
  <si>
    <t>助成対象額</t>
    <rPh sb="0" eb="2">
      <t>ジョセイ</t>
    </rPh>
    <rPh sb="2" eb="5">
      <t>タイショウガク</t>
    </rPh>
    <phoneticPr fontId="1"/>
  </si>
  <si>
    <t>／</t>
    <phoneticPr fontId="1"/>
  </si>
  <si>
    <t>／</t>
    <phoneticPr fontId="1"/>
  </si>
  <si>
    <t>／</t>
    <phoneticPr fontId="1"/>
  </si>
  <si>
    <t>／</t>
    <phoneticPr fontId="1"/>
  </si>
  <si>
    <t>　　　助成対象費用計</t>
    <rPh sb="3" eb="5">
      <t>ジョセイ</t>
    </rPh>
    <rPh sb="5" eb="7">
      <t>タイショウ</t>
    </rPh>
    <rPh sb="7" eb="9">
      <t>ヒヨウ</t>
    </rPh>
    <rPh sb="9" eb="10">
      <t>ケイ</t>
    </rPh>
    <phoneticPr fontId="1"/>
  </si>
  <si>
    <t>円　×１／３＝</t>
    <rPh sb="0" eb="1">
      <t>エン</t>
    </rPh>
    <phoneticPr fontId="1"/>
  </si>
  <si>
    <t>海運貨物取扱業者発行の請求書等、通関実地検査費用が確認できる資料の写し</t>
    <rPh sb="0" eb="2">
      <t>カイウン</t>
    </rPh>
    <rPh sb="2" eb="4">
      <t>カモツ</t>
    </rPh>
    <rPh sb="4" eb="6">
      <t>トリアツカイ</t>
    </rPh>
    <rPh sb="6" eb="8">
      <t>ギョウシャ</t>
    </rPh>
    <rPh sb="8" eb="10">
      <t>ハッコウ</t>
    </rPh>
    <rPh sb="11" eb="14">
      <t>セイキュウショ</t>
    </rPh>
    <rPh sb="14" eb="15">
      <t>トウ</t>
    </rPh>
    <rPh sb="16" eb="24">
      <t>ツウカンジッチケンサヒヨウ</t>
    </rPh>
    <rPh sb="25" eb="27">
      <t>カクニン</t>
    </rPh>
    <rPh sb="30" eb="32">
      <t>シリョウ</t>
    </rPh>
    <rPh sb="33" eb="34">
      <t>ウツ</t>
    </rPh>
    <phoneticPr fontId="1"/>
  </si>
  <si>
    <t>その他会長が必要と認める書類</t>
    <rPh sb="2" eb="3">
      <t>タ</t>
    </rPh>
    <rPh sb="3" eb="5">
      <t>カイチョウ</t>
    </rPh>
    <rPh sb="6" eb="8">
      <t>ヒツヨウ</t>
    </rPh>
    <rPh sb="9" eb="10">
      <t>ミト</t>
    </rPh>
    <rPh sb="12" eb="14">
      <t>ショルイ</t>
    </rPh>
    <phoneticPr fontId="1"/>
  </si>
  <si>
    <t>（代表者印省略）</t>
    <rPh sb="1" eb="4">
      <t>ダイヒョウシャ</t>
    </rPh>
    <rPh sb="4" eb="5">
      <t>ジルシ</t>
    </rPh>
    <rPh sb="5" eb="7">
      <t>ショウリャク</t>
    </rPh>
    <phoneticPr fontId="1"/>
  </si>
  <si>
    <t>（代表者印省略）</t>
    <rPh sb="1" eb="4">
      <t>ダイヒョウシャ</t>
    </rPh>
    <rPh sb="4" eb="5">
      <t>イン</t>
    </rPh>
    <rPh sb="5" eb="7">
      <t>ショウリャク</t>
    </rPh>
    <phoneticPr fontId="1"/>
  </si>
  <si>
    <t>（代表者印省略）</t>
    <rPh sb="1" eb="3">
      <t>ダイヒョウ</t>
    </rPh>
    <rPh sb="3" eb="4">
      <t>シャ</t>
    </rPh>
    <rPh sb="4" eb="5">
      <t>イン</t>
    </rPh>
    <rPh sb="5" eb="7">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</si>
</sst>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 本＝&quot;"/>
    <numFmt numFmtId="177" formatCode="m/d;@"/>
    <numFmt numFmtId="178" formatCode="#,###&quot;本&quot;"/>
    <numFmt numFmtId="179" formatCode="#,###&quot;TEU&quot;"/>
    <numFmt numFmtId="180" formatCode="0_);[Red]\(0\)"/>
    <numFmt numFmtId="181" formatCode="&quot;金 &quot;#,###&quot; 円 &quot;"/>
    <numFmt numFmtId="182" formatCode="&quot;１０，０００円✕　&quot;#,###&quot; 本＝&quot;"/>
    <numFmt numFmtId="183" formatCode="#,##0;&quot;△ &quot;#,##0"/>
    <numFmt numFmtId="184" formatCode="&quot;Ｒ&quot;#"/>
  </numFmts>
  <fonts count="3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ゴシック"/>
      <family val="3"/>
      <charset val="128"/>
    </font>
    <font>
      <sz val="11"/>
      <color rgb="FF0000FF"/>
      <name val="ＭＳ Ｐゴシック"/>
      <family val="2"/>
      <charset val="128"/>
      <scheme val="minor"/>
    </font>
    <font>
      <sz val="11"/>
      <color rgb="FF0000FF"/>
      <name val="ＭＳ Ｐゴシック"/>
      <family val="3"/>
      <charset val="128"/>
      <scheme val="minor"/>
    </font>
    <font>
      <sz val="11"/>
      <color theme="1"/>
      <name val="ＭＳ ゴシック"/>
      <family val="3"/>
      <charset val="128"/>
    </font>
    <font>
      <b/>
      <sz val="11"/>
      <color theme="1"/>
      <name val="ＭＳ Ｐ明朝"/>
      <family val="1"/>
      <charset val="128"/>
    </font>
    <font>
      <sz val="9"/>
      <color indexed="39"/>
      <name val="ＭＳ Ｐゴシック"/>
      <family val="3"/>
      <charset val="128"/>
    </font>
    <font>
      <sz val="10"/>
      <color theme="1"/>
      <name val="ＭＳ Ｐ明朝"/>
      <family val="1"/>
      <charset val="128"/>
    </font>
    <font>
      <sz val="6"/>
      <color theme="1"/>
      <name val="ＭＳ Ｐゴシック"/>
      <family val="3"/>
      <charset val="128"/>
      <scheme val="minor"/>
    </font>
    <font>
      <b/>
      <sz val="9"/>
      <color indexed="81"/>
      <name val="ＭＳ Ｐゴシック"/>
      <family val="3"/>
      <charset val="128"/>
    </font>
    <font>
      <b/>
      <sz val="12"/>
      <color theme="1"/>
      <name val="ＭＳ Ｐゴシック"/>
      <family val="3"/>
      <charset val="128"/>
      <scheme val="minor"/>
    </font>
    <font>
      <b/>
      <sz val="11"/>
      <color indexed="10"/>
      <name val="ＭＳ Ｐゴシック"/>
      <family val="3"/>
      <charset val="128"/>
    </font>
    <font>
      <b/>
      <sz val="9"/>
      <color indexed="10"/>
      <name val="ＭＳ Ｐゴシック"/>
      <family val="3"/>
      <charset val="128"/>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name val="ＭＳ Ｐ明朝"/>
      <family val="1"/>
      <charset val="128"/>
    </font>
    <font>
      <sz val="11"/>
      <color rgb="FFFF0000"/>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FF"/>
        <bgColor indexed="64"/>
      </patternFill>
    </fill>
    <fill>
      <patternFill patternType="solid">
        <fgColor rgb="FFCCFFFF"/>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slantDashDot">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2">
    <xf numFmtId="0" fontId="0" fillId="0" borderId="0">
      <alignment vertical="center"/>
    </xf>
    <xf numFmtId="38" fontId="8" fillId="0" borderId="0" applyFont="0" applyFill="0" applyBorder="0" applyAlignment="0" applyProtection="0">
      <alignment vertical="center"/>
    </xf>
  </cellStyleXfs>
  <cellXfs count="453">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0" fillId="0" borderId="5" xfId="0" applyBorder="1" applyAlignment="1">
      <alignment horizontal="center" vertical="center" shrinkToFit="1"/>
    </xf>
    <xf numFmtId="0" fontId="0" fillId="0" borderId="15" xfId="0" applyBorder="1" applyAlignment="1">
      <alignment vertical="center" textRotation="255" shrinkToFit="1"/>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vertical="center"/>
    </xf>
    <xf numFmtId="0" fontId="3" fillId="0" borderId="0" xfId="0" applyFont="1">
      <alignment vertical="center"/>
    </xf>
    <xf numFmtId="0" fontId="0" fillId="0" borderId="1" xfId="0" applyBorder="1" applyAlignment="1">
      <alignment horizontal="center" vertical="center" wrapText="1"/>
    </xf>
    <xf numFmtId="49" fontId="0" fillId="0" borderId="0" xfId="0" applyNumberFormat="1" applyAlignment="1">
      <alignment horizontal="left" vertical="center"/>
    </xf>
    <xf numFmtId="0" fontId="0" fillId="0" borderId="0" xfId="0" applyFill="1" applyBorder="1">
      <alignment vertical="center"/>
    </xf>
    <xf numFmtId="0" fontId="0" fillId="0" borderId="0" xfId="0" applyBorder="1">
      <alignment vertical="center"/>
    </xf>
    <xf numFmtId="0" fontId="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Alignment="1">
      <alignment vertical="center" shrinkToFit="1"/>
    </xf>
    <xf numFmtId="0" fontId="0" fillId="0" borderId="0" xfId="0" applyAlignment="1">
      <alignment horizontal="distributed"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0" xfId="0" applyFont="1" applyFill="1" applyBorder="1" applyAlignment="1">
      <alignment horizontal="right" vertical="center"/>
    </xf>
    <xf numFmtId="176" fontId="0" fillId="0" borderId="0" xfId="1" applyNumberFormat="1" applyFont="1" applyAlignment="1">
      <alignment horizontal="righ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11" xfId="0" applyBorder="1">
      <alignment vertical="center"/>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9" fillId="0" borderId="0" xfId="0" applyFont="1">
      <alignment vertical="center"/>
    </xf>
    <xf numFmtId="0" fontId="0" fillId="0" borderId="28" xfId="0" applyBorder="1" applyAlignment="1">
      <alignment horizontal="center" vertical="center"/>
    </xf>
    <xf numFmtId="0" fontId="11" fillId="2" borderId="1"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0" fillId="0" borderId="0" xfId="0" applyFont="1">
      <alignment vertical="center"/>
    </xf>
    <xf numFmtId="0" fontId="3" fillId="0" borderId="0" xfId="0" applyFont="1" applyAlignment="1">
      <alignment horizontal="right" vertical="center"/>
    </xf>
    <xf numFmtId="0" fontId="12" fillId="0" borderId="0" xfId="0" applyFont="1">
      <alignment vertical="center"/>
    </xf>
    <xf numFmtId="0" fontId="2" fillId="0" borderId="0" xfId="0" applyFont="1">
      <alignment vertical="center"/>
    </xf>
    <xf numFmtId="0" fontId="0" fillId="0" borderId="1" xfId="0" applyBorder="1" applyAlignment="1">
      <alignment vertical="center" wrapText="1"/>
    </xf>
    <xf numFmtId="38" fontId="0" fillId="0" borderId="0" xfId="1" applyFont="1" applyBorder="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 xfId="0" applyFont="1" applyBorder="1">
      <alignment vertical="center"/>
    </xf>
    <xf numFmtId="0" fontId="0" fillId="0" borderId="0" xfId="0" applyFont="1" applyAlignment="1">
      <alignment vertical="center"/>
    </xf>
    <xf numFmtId="0" fontId="0" fillId="0" borderId="0" xfId="0" applyBorder="1" applyAlignment="1">
      <alignment vertical="center" wrapText="1"/>
    </xf>
    <xf numFmtId="0" fontId="13" fillId="0" borderId="0" xfId="0" applyFont="1" applyBorder="1" applyAlignment="1">
      <alignment vertical="center"/>
    </xf>
    <xf numFmtId="49" fontId="0" fillId="0" borderId="11" xfId="0" applyNumberFormat="1" applyBorder="1" applyAlignment="1">
      <alignment horizontal="center" vertical="center" shrinkToFit="1"/>
    </xf>
    <xf numFmtId="0" fontId="0" fillId="0" borderId="17" xfId="0" applyBorder="1" applyAlignment="1">
      <alignment horizontal="center" vertical="center"/>
    </xf>
    <xf numFmtId="0" fontId="0" fillId="0" borderId="39" xfId="0" applyBorder="1" applyAlignment="1">
      <alignment horizontal="center" vertical="center" shrinkToFi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1" xfId="0" applyFill="1" applyBorder="1" applyAlignment="1">
      <alignment horizontal="center" vertical="center"/>
    </xf>
    <xf numFmtId="0" fontId="0" fillId="0" borderId="26" xfId="0" applyBorder="1" applyAlignment="1">
      <alignment horizontal="center" vertical="center" wrapText="1"/>
    </xf>
    <xf numFmtId="0" fontId="0" fillId="0" borderId="11" xfId="0" applyBorder="1" applyAlignment="1">
      <alignment horizontal="center" vertical="center"/>
    </xf>
    <xf numFmtId="0" fontId="0" fillId="0" borderId="1" xfId="0" applyBorder="1" applyAlignment="1">
      <alignment horizontal="center" vertical="center" wrapText="1"/>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shrinkToFit="1"/>
    </xf>
    <xf numFmtId="0" fontId="14" fillId="0" borderId="0" xfId="0" applyFont="1">
      <alignment vertical="center"/>
    </xf>
    <xf numFmtId="0" fontId="3" fillId="0" borderId="0" xfId="0" applyFont="1" applyAlignment="1">
      <alignment horizontal="distributed" vertical="center"/>
    </xf>
    <xf numFmtId="0" fontId="3" fillId="0" borderId="0" xfId="0" applyFont="1" applyAlignment="1">
      <alignment vertical="center" shrinkToFit="1"/>
    </xf>
    <xf numFmtId="0" fontId="11" fillId="0" borderId="0" xfId="0" applyFont="1">
      <alignment vertical="center"/>
    </xf>
    <xf numFmtId="0" fontId="11" fillId="0" borderId="0" xfId="0" applyFont="1" applyAlignment="1">
      <alignment horizontal="right" vertical="center"/>
    </xf>
    <xf numFmtId="0" fontId="0" fillId="0" borderId="0" xfId="0" applyBorder="1" applyAlignment="1">
      <alignment vertical="center"/>
    </xf>
    <xf numFmtId="0" fontId="20" fillId="0" borderId="0" xfId="0" applyFont="1" applyAlignment="1">
      <alignment vertical="center" wrapText="1"/>
    </xf>
    <xf numFmtId="0" fontId="0" fillId="0" borderId="60" xfId="0" applyBorder="1">
      <alignment vertical="center"/>
    </xf>
    <xf numFmtId="0" fontId="15"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xf>
    <xf numFmtId="0" fontId="0" fillId="0" borderId="3" xfId="0" applyBorder="1" applyAlignment="1">
      <alignment vertical="center" wrapText="1"/>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shrinkToFit="1"/>
    </xf>
    <xf numFmtId="0" fontId="15" fillId="0" borderId="0" xfId="0" applyFont="1" applyBorder="1" applyAlignment="1">
      <alignment horizontal="right" vertical="center"/>
    </xf>
    <xf numFmtId="0" fontId="5" fillId="0" borderId="26" xfId="0" applyFont="1" applyBorder="1" applyAlignment="1">
      <alignment horizontal="center" vertical="center" wrapText="1"/>
    </xf>
    <xf numFmtId="0" fontId="0" fillId="4" borderId="28" xfId="0" applyFill="1" applyBorder="1" applyAlignment="1">
      <alignment horizontal="center" vertical="center" shrinkToFit="1"/>
    </xf>
    <xf numFmtId="0" fontId="21" fillId="0" borderId="0" xfId="0" applyFont="1">
      <alignment vertical="center"/>
    </xf>
    <xf numFmtId="0" fontId="22" fillId="0" borderId="0" xfId="0" applyFont="1">
      <alignment vertical="center"/>
    </xf>
    <xf numFmtId="0" fontId="0" fillId="0" borderId="12" xfId="0" applyFill="1" applyBorder="1" applyAlignment="1">
      <alignment horizontal="center" vertical="center" shrinkToFit="1"/>
    </xf>
    <xf numFmtId="49" fontId="3" fillId="0" borderId="0" xfId="0" applyNumberFormat="1" applyFont="1" applyAlignment="1">
      <alignment horizontal="center" vertical="center"/>
    </xf>
    <xf numFmtId="0" fontId="13" fillId="0" borderId="0" xfId="0" applyFont="1">
      <alignment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Alignment="1">
      <alignment horizontal="left" vertical="center" indent="1"/>
    </xf>
    <xf numFmtId="0" fontId="0" fillId="0" borderId="33" xfId="0" applyFont="1" applyBorder="1">
      <alignment vertical="center"/>
    </xf>
    <xf numFmtId="0" fontId="0" fillId="0" borderId="1" xfId="0" applyBorder="1" applyAlignment="1">
      <alignment vertical="center"/>
    </xf>
    <xf numFmtId="38" fontId="18" fillId="0" borderId="0" xfId="1" applyFont="1" applyAlignment="1">
      <alignment horizontal="right" vertical="center" indent="1"/>
    </xf>
    <xf numFmtId="38" fontId="0" fillId="0" borderId="1" xfId="1" applyFont="1" applyBorder="1" applyAlignment="1">
      <alignment vertical="center" wrapText="1"/>
    </xf>
    <xf numFmtId="0" fontId="3" fillId="0" borderId="0" xfId="0" applyFont="1" applyAlignment="1">
      <alignment horizontal="left" vertical="center"/>
    </xf>
    <xf numFmtId="0" fontId="0" fillId="0" borderId="42" xfId="0" applyFont="1" applyBorder="1" applyAlignment="1">
      <alignment vertical="center"/>
    </xf>
    <xf numFmtId="38" fontId="0" fillId="0" borderId="0" xfId="1" applyFont="1">
      <alignment vertical="center"/>
    </xf>
    <xf numFmtId="0" fontId="0" fillId="0" borderId="72" xfId="0" applyBorder="1">
      <alignment vertical="center"/>
    </xf>
    <xf numFmtId="0" fontId="24" fillId="0" borderId="0" xfId="0" applyFont="1">
      <alignment vertical="center"/>
    </xf>
    <xf numFmtId="0" fontId="0" fillId="0" borderId="0" xfId="0" applyFont="1" applyBorder="1" applyAlignment="1">
      <alignment vertical="center"/>
    </xf>
    <xf numFmtId="0" fontId="0" fillId="0" borderId="0" xfId="0" applyAlignment="1"/>
    <xf numFmtId="0" fontId="3" fillId="0" borderId="0" xfId="0" applyFont="1" applyAlignment="1">
      <alignment horizontal="distributed"/>
    </xf>
    <xf numFmtId="0" fontId="3" fillId="0" borderId="0" xfId="0" applyFont="1" applyAlignment="1">
      <alignment shrinkToFit="1"/>
    </xf>
    <xf numFmtId="0" fontId="5" fillId="0" borderId="64" xfId="0" applyFont="1" applyBorder="1" applyAlignment="1">
      <alignment horizontal="center" vertical="center" wrapText="1"/>
    </xf>
    <xf numFmtId="0" fontId="0" fillId="0" borderId="18" xfId="0" applyBorder="1" applyAlignment="1">
      <alignment horizontal="center" vertical="center" shrinkToFit="1"/>
    </xf>
    <xf numFmtId="0" fontId="5"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19" fillId="0" borderId="0" xfId="0" applyFont="1" applyAlignment="1">
      <alignment vertical="center"/>
    </xf>
    <xf numFmtId="0" fontId="3" fillId="0" borderId="1" xfId="0" applyFont="1" applyBorder="1" applyAlignment="1">
      <alignment horizontal="distributed" vertical="center"/>
    </xf>
    <xf numFmtId="0" fontId="3" fillId="0" borderId="1" xfId="0" applyFont="1" applyBorder="1" applyAlignment="1">
      <alignment vertical="center" shrinkToFit="1"/>
    </xf>
    <xf numFmtId="38" fontId="0" fillId="0" borderId="1" xfId="1" applyFont="1" applyBorder="1" applyAlignment="1">
      <alignment vertical="center"/>
    </xf>
    <xf numFmtId="0" fontId="0" fillId="0" borderId="77" xfId="0" applyBorder="1">
      <alignment vertical="center"/>
    </xf>
    <xf numFmtId="0" fontId="0" fillId="0" borderId="79" xfId="0" applyFill="1" applyBorder="1" applyAlignment="1">
      <alignment horizontal="center" vertical="center" shrinkToFit="1"/>
    </xf>
    <xf numFmtId="0" fontId="26" fillId="0" borderId="0" xfId="0" applyFont="1" applyAlignment="1">
      <alignment vertical="top"/>
    </xf>
    <xf numFmtId="38" fontId="0" fillId="0" borderId="0" xfId="1" applyFont="1" applyBorder="1" applyAlignment="1">
      <alignment vertical="center"/>
    </xf>
    <xf numFmtId="38" fontId="0" fillId="0" borderId="0" xfId="1" applyFont="1" applyFill="1" applyBorder="1" applyAlignment="1">
      <alignment horizontal="right" vertical="center"/>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3" borderId="1" xfId="0" applyFill="1" applyBorder="1" applyAlignment="1">
      <alignment vertical="center" wrapText="1"/>
    </xf>
    <xf numFmtId="0" fontId="0" fillId="4" borderId="0" xfId="0" applyFill="1">
      <alignment vertical="center"/>
    </xf>
    <xf numFmtId="0" fontId="0" fillId="4" borderId="1" xfId="0" applyFill="1" applyBorder="1">
      <alignment vertical="center"/>
    </xf>
    <xf numFmtId="178" fontId="0" fillId="4" borderId="1" xfId="0" applyNumberFormat="1" applyFill="1" applyBorder="1">
      <alignment vertical="center"/>
    </xf>
    <xf numFmtId="178" fontId="0" fillId="4" borderId="0" xfId="0" applyNumberFormat="1" applyFill="1">
      <alignment vertical="center"/>
    </xf>
    <xf numFmtId="180" fontId="0" fillId="4" borderId="0" xfId="0" applyNumberFormat="1" applyFill="1">
      <alignment vertical="center"/>
    </xf>
    <xf numFmtId="180" fontId="0" fillId="4" borderId="9" xfId="0" applyNumberFormat="1" applyFill="1" applyBorder="1">
      <alignment vertical="center"/>
    </xf>
    <xf numFmtId="180" fontId="0" fillId="4" borderId="10" xfId="0" applyNumberFormat="1" applyFill="1" applyBorder="1">
      <alignment vertical="center"/>
    </xf>
    <xf numFmtId="179" fontId="4" fillId="4" borderId="39" xfId="0" applyNumberFormat="1" applyFont="1" applyFill="1" applyBorder="1" applyAlignment="1">
      <alignment horizontal="right" vertical="center"/>
    </xf>
    <xf numFmtId="179" fontId="4" fillId="4" borderId="63" xfId="0" applyNumberFormat="1" applyFont="1" applyFill="1" applyBorder="1" applyAlignment="1">
      <alignment horizontal="right" vertical="center"/>
    </xf>
    <xf numFmtId="178" fontId="0" fillId="3" borderId="13" xfId="0" applyNumberFormat="1" applyFont="1" applyFill="1" applyBorder="1" applyAlignment="1" applyProtection="1">
      <alignment horizontal="right" vertical="center"/>
      <protection locked="0"/>
    </xf>
    <xf numFmtId="179" fontId="0" fillId="0" borderId="16" xfId="0" applyNumberFormat="1" applyFont="1" applyFill="1" applyBorder="1" applyAlignment="1">
      <alignment horizontal="right" vertical="center"/>
    </xf>
    <xf numFmtId="179" fontId="0" fillId="0" borderId="14" xfId="0" applyNumberFormat="1" applyFont="1" applyFill="1" applyBorder="1" applyAlignment="1">
      <alignment horizontal="right" vertical="center"/>
    </xf>
    <xf numFmtId="178" fontId="0" fillId="3" borderId="19" xfId="0" applyNumberFormat="1" applyFont="1" applyFill="1" applyBorder="1" applyAlignment="1" applyProtection="1">
      <alignment horizontal="right" vertical="center"/>
      <protection locked="0"/>
    </xf>
    <xf numFmtId="178" fontId="0" fillId="0" borderId="46" xfId="0" applyNumberFormat="1" applyFont="1" applyBorder="1" applyAlignment="1">
      <alignment horizontal="right" vertical="center"/>
    </xf>
    <xf numFmtId="178" fontId="0" fillId="0" borderId="13" xfId="0" applyNumberFormat="1" applyFont="1" applyBorder="1" applyAlignment="1">
      <alignment horizontal="right" vertical="center"/>
    </xf>
    <xf numFmtId="179" fontId="0" fillId="0" borderId="38" xfId="0" applyNumberFormat="1" applyFont="1" applyFill="1" applyBorder="1" applyAlignment="1">
      <alignment horizontal="right" vertical="center"/>
    </xf>
    <xf numFmtId="179" fontId="0" fillId="0" borderId="48"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20" xfId="0" applyNumberFormat="1" applyFont="1" applyFill="1" applyBorder="1" applyAlignment="1">
      <alignment horizontal="right" vertical="center"/>
    </xf>
    <xf numFmtId="179" fontId="0" fillId="0" borderId="50" xfId="0" applyNumberFormat="1" applyFont="1" applyBorder="1" applyAlignment="1">
      <alignment horizontal="right" vertical="center"/>
    </xf>
    <xf numFmtId="179" fontId="0" fillId="0" borderId="14" xfId="0" applyNumberFormat="1" applyFont="1" applyBorder="1" applyAlignment="1">
      <alignment horizontal="right" vertical="center"/>
    </xf>
    <xf numFmtId="179" fontId="0" fillId="0" borderId="20" xfId="0" applyNumberFormat="1" applyFont="1" applyBorder="1" applyAlignment="1">
      <alignment horizontal="right" vertical="center"/>
    </xf>
    <xf numFmtId="178" fontId="0" fillId="0" borderId="79" xfId="0" applyNumberFormat="1" applyFont="1" applyBorder="1" applyAlignment="1">
      <alignment horizontal="right" vertical="center"/>
    </xf>
    <xf numFmtId="178" fontId="0" fillId="0" borderId="80" xfId="0" applyNumberFormat="1" applyFont="1" applyBorder="1" applyAlignment="1">
      <alignment horizontal="right" vertical="center"/>
    </xf>
    <xf numFmtId="179" fontId="0" fillId="0" borderId="39" xfId="0" applyNumberFormat="1" applyFont="1" applyBorder="1" applyAlignment="1">
      <alignment horizontal="right" vertical="center"/>
    </xf>
    <xf numFmtId="179" fontId="0" fillId="0" borderId="63" xfId="0" applyNumberFormat="1" applyFont="1" applyBorder="1" applyAlignment="1">
      <alignment horizontal="right" vertical="center"/>
    </xf>
    <xf numFmtId="178" fontId="3" fillId="0" borderId="46" xfId="0" applyNumberFormat="1" applyFont="1" applyBorder="1" applyAlignment="1" applyProtection="1">
      <alignment horizontal="right" vertical="center"/>
      <protection locked="0"/>
    </xf>
    <xf numFmtId="178" fontId="3" fillId="0" borderId="13" xfId="0" applyNumberFormat="1" applyFont="1" applyBorder="1" applyAlignment="1" applyProtection="1">
      <alignment horizontal="right" vertical="center"/>
      <protection locked="0"/>
    </xf>
    <xf numFmtId="178" fontId="3" fillId="3" borderId="13" xfId="0" applyNumberFormat="1" applyFont="1" applyFill="1" applyBorder="1" applyAlignment="1" applyProtection="1">
      <alignment horizontal="right" vertical="center"/>
      <protection locked="0"/>
    </xf>
    <xf numFmtId="179" fontId="3" fillId="0" borderId="50" xfId="0" applyNumberFormat="1" applyFont="1" applyBorder="1" applyAlignment="1">
      <alignment horizontal="right" vertical="center"/>
    </xf>
    <xf numFmtId="179" fontId="3" fillId="0" borderId="14" xfId="0" applyNumberFormat="1" applyFont="1" applyBorder="1" applyAlignment="1">
      <alignment horizontal="right" vertical="center"/>
    </xf>
    <xf numFmtId="0" fontId="4" fillId="3" borderId="1" xfId="0" applyFont="1" applyFill="1" applyBorder="1" applyAlignment="1" applyProtection="1">
      <alignment horizontal="center" vertical="center" shrinkToFit="1"/>
      <protection locked="0"/>
    </xf>
    <xf numFmtId="0" fontId="0" fillId="0" borderId="0" xfId="0" applyFill="1">
      <alignment vertical="center"/>
    </xf>
    <xf numFmtId="176" fontId="0" fillId="0" borderId="0" xfId="1" applyNumberFormat="1" applyFont="1" applyFill="1" applyAlignment="1">
      <alignment horizontal="right" vertical="center"/>
    </xf>
    <xf numFmtId="38" fontId="11" fillId="0" borderId="42" xfId="1" applyFont="1" applyFill="1" applyBorder="1" applyAlignment="1">
      <alignment vertical="center"/>
    </xf>
    <xf numFmtId="38" fontId="11" fillId="0" borderId="1" xfId="1" applyFont="1" applyFill="1" applyBorder="1">
      <alignment vertical="center"/>
    </xf>
    <xf numFmtId="178" fontId="11" fillId="0" borderId="1" xfId="0" applyNumberFormat="1" applyFont="1" applyFill="1" applyBorder="1" applyAlignment="1">
      <alignment horizontal="center" vertical="center"/>
    </xf>
    <xf numFmtId="0" fontId="0" fillId="0" borderId="0" xfId="0" applyFill="1" applyAlignment="1" applyProtection="1">
      <alignment horizontal="center" vertical="center"/>
      <protection locked="0"/>
    </xf>
    <xf numFmtId="0" fontId="0" fillId="3" borderId="0" xfId="0" applyFont="1" applyFill="1" applyProtection="1">
      <alignment vertical="center"/>
      <protection locked="0"/>
    </xf>
    <xf numFmtId="0" fontId="0" fillId="3" borderId="1" xfId="0"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0" fontId="0" fillId="3" borderId="1" xfId="0" applyFont="1" applyFill="1" applyBorder="1" applyProtection="1">
      <alignment vertical="center"/>
      <protection locked="0"/>
    </xf>
    <xf numFmtId="38" fontId="0" fillId="3" borderId="1" xfId="1" applyFont="1" applyFill="1" applyBorder="1" applyProtection="1">
      <alignment vertical="center"/>
      <protection locked="0"/>
    </xf>
    <xf numFmtId="38" fontId="0" fillId="3" borderId="26" xfId="1" applyFont="1" applyFill="1" applyBorder="1" applyProtection="1">
      <alignment vertical="center"/>
      <protection locked="0"/>
    </xf>
    <xf numFmtId="0" fontId="14" fillId="0" borderId="0" xfId="0" applyFont="1" applyAlignment="1">
      <alignment horizontal="right"/>
    </xf>
    <xf numFmtId="38" fontId="0" fillId="0" borderId="0" xfId="1" applyFont="1" applyFill="1" applyBorder="1">
      <alignment vertical="center"/>
    </xf>
    <xf numFmtId="38" fontId="11" fillId="0" borderId="42" xfId="1" applyFont="1" applyFill="1" applyBorder="1">
      <alignment vertical="center"/>
    </xf>
    <xf numFmtId="38" fontId="0" fillId="0" borderId="0" xfId="0" applyNumberFormat="1" applyBorder="1">
      <alignment vertical="center"/>
    </xf>
    <xf numFmtId="0" fontId="0" fillId="0" borderId="0" xfId="0" applyFont="1" applyFill="1" applyProtection="1">
      <alignment vertical="center"/>
      <protection locked="0"/>
    </xf>
    <xf numFmtId="0" fontId="0" fillId="0" borderId="2" xfId="0" applyFill="1" applyBorder="1" applyAlignment="1">
      <alignment horizontal="center" vertical="center" wrapText="1"/>
    </xf>
    <xf numFmtId="178" fontId="0" fillId="0" borderId="84" xfId="0" applyNumberFormat="1" applyFont="1" applyBorder="1" applyAlignment="1">
      <alignment horizontal="right" vertical="center"/>
    </xf>
    <xf numFmtId="178" fontId="3" fillId="0" borderId="12" xfId="0" applyNumberFormat="1" applyFont="1" applyBorder="1" applyAlignment="1">
      <alignment horizontal="right" vertical="center"/>
    </xf>
    <xf numFmtId="179" fontId="3" fillId="0" borderId="39" xfId="0" applyNumberFormat="1" applyFont="1" applyBorder="1" applyAlignment="1">
      <alignment horizontal="right" vertical="center"/>
    </xf>
    <xf numFmtId="0" fontId="0" fillId="3" borderId="2" xfId="0" applyFill="1" applyBorder="1" applyAlignment="1" applyProtection="1">
      <alignment horizontal="center" vertical="center" wrapText="1"/>
      <protection locked="0"/>
    </xf>
    <xf numFmtId="177" fontId="0" fillId="3" borderId="1" xfId="0" quotePrefix="1" applyNumberFormat="1" applyFont="1" applyFill="1" applyBorder="1" applyAlignment="1" applyProtection="1">
      <alignment horizontal="center" vertical="center"/>
      <protection locked="0"/>
    </xf>
    <xf numFmtId="0" fontId="0" fillId="3" borderId="1" xfId="0" applyFont="1" applyFill="1" applyBorder="1" applyAlignment="1" applyProtection="1">
      <alignment vertical="center" wrapText="1"/>
      <protection locked="0"/>
    </xf>
    <xf numFmtId="0" fontId="0" fillId="3" borderId="1" xfId="0" applyFont="1" applyFill="1" applyBorder="1" applyAlignment="1" applyProtection="1">
      <alignment horizontal="center" vertical="center"/>
      <protection locked="0"/>
    </xf>
    <xf numFmtId="0" fontId="0" fillId="3" borderId="26" xfId="0" applyFont="1" applyFill="1" applyBorder="1" applyProtection="1">
      <alignment vertical="center"/>
      <protection locked="0"/>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38" fontId="17" fillId="0" borderId="1" xfId="1" applyFont="1" applyBorder="1">
      <alignment vertical="center"/>
    </xf>
    <xf numFmtId="178" fontId="11" fillId="0" borderId="1" xfId="0" applyNumberFormat="1" applyFont="1" applyBorder="1" applyAlignment="1">
      <alignment horizontal="right" vertical="center"/>
    </xf>
    <xf numFmtId="183" fontId="0" fillId="0" borderId="0" xfId="0" applyNumberFormat="1" applyFill="1">
      <alignment vertical="center"/>
    </xf>
    <xf numFmtId="0" fontId="0" fillId="0" borderId="71" xfId="0" applyBorder="1" applyAlignment="1">
      <alignment horizontal="center" vertical="center"/>
    </xf>
    <xf numFmtId="178" fontId="0" fillId="3" borderId="39" xfId="0" applyNumberFormat="1" applyFont="1" applyFill="1" applyBorder="1" applyAlignment="1" applyProtection="1">
      <alignment horizontal="right" vertical="center"/>
      <protection locked="0"/>
    </xf>
    <xf numFmtId="0" fontId="0" fillId="0" borderId="44" xfId="0" applyBorder="1" applyAlignment="1">
      <alignment horizontal="center" vertical="center"/>
    </xf>
    <xf numFmtId="0" fontId="0" fillId="0" borderId="31" xfId="0" applyBorder="1" applyAlignment="1">
      <alignment horizontal="center" vertical="center"/>
    </xf>
    <xf numFmtId="183" fontId="0" fillId="3" borderId="0" xfId="1" applyNumberFormat="1" applyFont="1" applyFill="1" applyProtection="1">
      <alignment vertical="center"/>
      <protection locked="0"/>
    </xf>
    <xf numFmtId="0" fontId="11" fillId="3" borderId="1" xfId="0" applyFont="1" applyFill="1" applyBorder="1" applyAlignment="1" applyProtection="1">
      <alignment horizontal="right" vertical="center"/>
      <protection locked="0"/>
    </xf>
    <xf numFmtId="38" fontId="11" fillId="3" borderId="1" xfId="1" applyFont="1" applyFill="1" applyBorder="1" applyProtection="1">
      <alignment vertical="center"/>
      <protection locked="0"/>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shrinkToFit="1"/>
    </xf>
    <xf numFmtId="184" fontId="5" fillId="3" borderId="3" xfId="0" applyNumberFormat="1" applyFont="1" applyFill="1" applyBorder="1" applyAlignment="1" applyProtection="1">
      <alignment horizontal="center" vertical="center" wrapText="1"/>
      <protection locked="0"/>
    </xf>
    <xf numFmtId="184" fontId="5" fillId="0" borderId="3" xfId="0" applyNumberFormat="1" applyFont="1" applyFill="1" applyBorder="1" applyAlignment="1">
      <alignment horizontal="center" vertical="center" wrapText="1"/>
    </xf>
    <xf numFmtId="184" fontId="5" fillId="0" borderId="3" xfId="0" applyNumberFormat="1"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lignment vertical="center"/>
    </xf>
    <xf numFmtId="0" fontId="33" fillId="0" borderId="1" xfId="0" applyFont="1" applyBorder="1" applyAlignment="1">
      <alignment horizontal="center" vertical="center"/>
    </xf>
    <xf numFmtId="0" fontId="33" fillId="0" borderId="6" xfId="0" applyFont="1" applyBorder="1" applyAlignment="1">
      <alignment horizontal="right" vertical="center" shrinkToFit="1"/>
    </xf>
    <xf numFmtId="0" fontId="33" fillId="0" borderId="1" xfId="0" applyFont="1" applyFill="1" applyBorder="1">
      <alignment vertical="center"/>
    </xf>
    <xf numFmtId="0" fontId="33" fillId="0" borderId="6" xfId="0" applyFont="1" applyBorder="1" applyAlignment="1">
      <alignment horizontal="center" vertical="center" textRotation="255"/>
    </xf>
    <xf numFmtId="38" fontId="33" fillId="0" borderId="1" xfId="1" applyFont="1" applyFill="1" applyBorder="1">
      <alignment vertical="center"/>
    </xf>
    <xf numFmtId="0" fontId="33" fillId="0" borderId="6" xfId="0" applyFont="1" applyBorder="1" applyAlignment="1">
      <alignment horizontal="right" vertical="center"/>
    </xf>
    <xf numFmtId="0" fontId="33" fillId="0" borderId="26" xfId="0" applyFont="1" applyFill="1" applyBorder="1">
      <alignment vertical="center"/>
    </xf>
    <xf numFmtId="38" fontId="33" fillId="0" borderId="26" xfId="1" applyFont="1" applyFill="1" applyBorder="1">
      <alignment vertical="center"/>
    </xf>
    <xf numFmtId="0" fontId="33" fillId="0" borderId="24" xfId="0" applyFont="1" applyFill="1" applyBorder="1">
      <alignment vertical="center"/>
    </xf>
    <xf numFmtId="0" fontId="0" fillId="0" borderId="0" xfId="0" applyFont="1" applyFill="1" applyBorder="1" applyAlignment="1">
      <alignment vertical="top"/>
    </xf>
    <xf numFmtId="49" fontId="33" fillId="0" borderId="0" xfId="0" applyNumberFormat="1" applyFont="1" applyAlignment="1">
      <alignment horizontal="center" vertical="center"/>
    </xf>
    <xf numFmtId="0" fontId="33" fillId="0" borderId="0" xfId="0" applyFont="1">
      <alignment vertical="center"/>
    </xf>
    <xf numFmtId="0" fontId="33" fillId="0" borderId="0" xfId="0" applyFont="1" applyAlignment="1">
      <alignment vertical="center"/>
    </xf>
    <xf numFmtId="49" fontId="33" fillId="0" borderId="0" xfId="0" applyNumberFormat="1" applyFont="1" applyAlignment="1">
      <alignment horizontal="right" vertical="center"/>
    </xf>
    <xf numFmtId="0" fontId="33" fillId="0" borderId="0" xfId="0" applyFont="1" applyAlignment="1">
      <alignment horizontal="right" vertical="center"/>
    </xf>
    <xf numFmtId="38" fontId="33" fillId="0" borderId="0" xfId="1" applyFont="1">
      <alignment vertical="center"/>
    </xf>
    <xf numFmtId="49" fontId="33" fillId="0" borderId="0" xfId="0" applyNumberFormat="1" applyFont="1" applyAlignment="1">
      <alignment horizontal="right" vertical="top"/>
    </xf>
    <xf numFmtId="0" fontId="33" fillId="0" borderId="0" xfId="0" applyFont="1" applyAlignment="1">
      <alignment vertical="top"/>
    </xf>
    <xf numFmtId="49" fontId="12" fillId="0" borderId="0" xfId="0" applyNumberFormat="1" applyFont="1" applyAlignment="1">
      <alignment horizontal="center" vertical="center"/>
    </xf>
    <xf numFmtId="49" fontId="12" fillId="0" borderId="0" xfId="0" applyNumberFormat="1" applyFont="1" applyAlignment="1">
      <alignment horizontal="right" vertical="top"/>
    </xf>
    <xf numFmtId="0" fontId="12" fillId="0" borderId="0" xfId="0" applyFont="1" applyAlignment="1">
      <alignment vertical="top"/>
    </xf>
    <xf numFmtId="0" fontId="12" fillId="0" borderId="0" xfId="0" applyFont="1" applyAlignment="1">
      <alignment horizontal="right" vertical="center"/>
    </xf>
    <xf numFmtId="49" fontId="32" fillId="0" borderId="0" xfId="0" applyNumberFormat="1" applyFont="1" applyAlignment="1">
      <alignment horizontal="left" vertical="center"/>
    </xf>
    <xf numFmtId="0" fontId="32" fillId="0" borderId="0" xfId="0" applyFont="1" applyBorder="1">
      <alignment vertical="center"/>
    </xf>
    <xf numFmtId="0" fontId="32" fillId="0" borderId="0" xfId="0" applyFont="1">
      <alignment vertical="center"/>
    </xf>
    <xf numFmtId="0" fontId="32" fillId="0" borderId="0" xfId="0" applyFont="1" applyAlignment="1">
      <alignment horizontal="right" vertical="center"/>
    </xf>
    <xf numFmtId="38" fontId="33" fillId="0" borderId="42" xfId="1" applyFont="1" applyBorder="1">
      <alignment vertical="center"/>
    </xf>
    <xf numFmtId="0" fontId="33" fillId="0" borderId="0" xfId="0" applyFont="1" applyBorder="1">
      <alignment vertical="center"/>
    </xf>
    <xf numFmtId="0" fontId="35" fillId="0" borderId="0" xfId="0" applyFont="1" applyBorder="1" applyAlignment="1">
      <alignment vertical="center"/>
    </xf>
    <xf numFmtId="0" fontId="0" fillId="0" borderId="9" xfId="0" applyBorder="1" applyAlignment="1">
      <alignment vertical="center" shrinkToFit="1"/>
    </xf>
    <xf numFmtId="38" fontId="0" fillId="0" borderId="42" xfId="1" applyFont="1" applyBorder="1">
      <alignment vertical="center"/>
    </xf>
    <xf numFmtId="38" fontId="0" fillId="0" borderId="0" xfId="0" applyNumberFormat="1">
      <alignment vertical="center"/>
    </xf>
    <xf numFmtId="181" fontId="11" fillId="0" borderId="0" xfId="1" applyNumberFormat="1" applyFont="1" applyFill="1" applyAlignment="1">
      <alignment vertical="center"/>
    </xf>
    <xf numFmtId="38" fontId="33" fillId="3" borderId="0" xfId="1" applyFont="1" applyFill="1" applyProtection="1">
      <alignment vertical="center"/>
      <protection locked="0"/>
    </xf>
    <xf numFmtId="0" fontId="33" fillId="3" borderId="1" xfId="0" applyFont="1" applyFill="1" applyBorder="1" applyProtection="1">
      <alignment vertical="center"/>
      <protection locked="0"/>
    </xf>
    <xf numFmtId="38" fontId="33" fillId="3" borderId="26" xfId="1" applyFont="1" applyFill="1" applyBorder="1" applyProtection="1">
      <alignment vertical="center"/>
      <protection locked="0"/>
    </xf>
    <xf numFmtId="38" fontId="33" fillId="3" borderId="65" xfId="1" applyFont="1" applyFill="1" applyBorder="1" applyProtection="1">
      <alignment vertical="center"/>
      <protection locked="0"/>
    </xf>
    <xf numFmtId="38" fontId="33" fillId="3" borderId="25" xfId="1" applyFont="1" applyFill="1" applyBorder="1" applyProtection="1">
      <alignment vertical="center"/>
      <protection locked="0"/>
    </xf>
    <xf numFmtId="0" fontId="0" fillId="3" borderId="33" xfId="0" applyFont="1" applyFill="1" applyBorder="1" applyProtection="1">
      <alignment vertical="center"/>
      <protection locked="0"/>
    </xf>
    <xf numFmtId="0" fontId="0" fillId="0" borderId="24" xfId="0" applyFont="1" applyBorder="1">
      <alignment vertical="center"/>
    </xf>
    <xf numFmtId="38" fontId="0" fillId="0" borderId="65" xfId="1" applyFont="1" applyBorder="1">
      <alignment vertical="center"/>
    </xf>
    <xf numFmtId="38" fontId="0" fillId="0" borderId="25" xfId="1" applyFont="1" applyBorder="1">
      <alignment vertical="center"/>
    </xf>
    <xf numFmtId="0" fontId="33" fillId="0" borderId="1" xfId="0" applyFont="1" applyBorder="1">
      <alignment vertical="center"/>
    </xf>
    <xf numFmtId="0" fontId="33" fillId="0" borderId="1" xfId="0" applyFont="1" applyBorder="1" applyAlignment="1">
      <alignment horizontal="center" vertical="center" wrapText="1"/>
    </xf>
    <xf numFmtId="0" fontId="33" fillId="0" borderId="72" xfId="0" applyFont="1" applyBorder="1">
      <alignment vertical="center"/>
    </xf>
    <xf numFmtId="38" fontId="33" fillId="0" borderId="0" xfId="1" applyFont="1" applyBorder="1">
      <alignment vertical="center"/>
    </xf>
    <xf numFmtId="0" fontId="33" fillId="0" borderId="0" xfId="0" applyFont="1" applyBorder="1" applyAlignment="1">
      <alignment vertical="center" shrinkToFit="1"/>
    </xf>
    <xf numFmtId="0" fontId="36" fillId="0" borderId="0" xfId="0" applyFont="1" applyBorder="1" applyAlignment="1">
      <alignment vertical="center"/>
    </xf>
    <xf numFmtId="0" fontId="0" fillId="3" borderId="1" xfId="0" applyFill="1" applyBorder="1" applyProtection="1">
      <alignment vertical="center"/>
      <protection locked="0"/>
    </xf>
    <xf numFmtId="0" fontId="0" fillId="0" borderId="88" xfId="0" applyFont="1" applyBorder="1">
      <alignment vertical="center"/>
    </xf>
    <xf numFmtId="177" fontId="33" fillId="3" borderId="1" xfId="0" quotePrefix="1" applyNumberFormat="1" applyFont="1" applyFill="1" applyBorder="1" applyAlignment="1" applyProtection="1">
      <alignment horizontal="center" vertical="center"/>
      <protection locked="0"/>
    </xf>
    <xf numFmtId="0" fontId="33" fillId="3" borderId="1" xfId="0" applyFont="1" applyFill="1" applyBorder="1" applyAlignment="1" applyProtection="1">
      <alignment vertical="center" shrinkToFit="1"/>
      <protection locked="0"/>
    </xf>
    <xf numFmtId="38" fontId="33" fillId="3" borderId="1" xfId="1" applyFont="1" applyFill="1" applyBorder="1" applyProtection="1">
      <alignment vertical="center"/>
      <protection locked="0"/>
    </xf>
    <xf numFmtId="38" fontId="33" fillId="0" borderId="9" xfId="1" applyFont="1" applyBorder="1">
      <alignment vertical="center"/>
    </xf>
    <xf numFmtId="38" fontId="33" fillId="0" borderId="85" xfId="1" applyFont="1" applyBorder="1">
      <alignment vertical="center"/>
    </xf>
    <xf numFmtId="38" fontId="0" fillId="0" borderId="42" xfId="0" applyNumberFormat="1" applyBorder="1">
      <alignment vertical="center"/>
    </xf>
    <xf numFmtId="38" fontId="32" fillId="0" borderId="42" xfId="1" applyFont="1" applyBorder="1">
      <alignment vertical="center"/>
    </xf>
    <xf numFmtId="0" fontId="0" fillId="0" borderId="85" xfId="0" applyBorder="1">
      <alignment vertical="center"/>
    </xf>
    <xf numFmtId="0" fontId="0" fillId="2" borderId="0" xfId="0" applyFill="1">
      <alignment vertical="center"/>
    </xf>
    <xf numFmtId="0" fontId="0" fillId="0" borderId="1"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vertical="center"/>
    </xf>
    <xf numFmtId="0" fontId="0" fillId="0" borderId="9" xfId="0" applyBorder="1" applyAlignment="1">
      <alignment vertical="center"/>
    </xf>
    <xf numFmtId="181" fontId="11" fillId="0" borderId="0" xfId="1" applyNumberFormat="1" applyFont="1" applyFill="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3" borderId="9" xfId="0"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10" xfId="0" applyBorder="1" applyAlignment="1">
      <alignment horizontal="center" vertical="center" wrapText="1"/>
    </xf>
    <xf numFmtId="178" fontId="11" fillId="0" borderId="9" xfId="0" applyNumberFormat="1" applyFont="1" applyFill="1" applyBorder="1" applyAlignment="1">
      <alignment horizontal="center" vertical="center"/>
    </xf>
    <xf numFmtId="178" fontId="11" fillId="0" borderId="10" xfId="0" applyNumberFormat="1" applyFont="1" applyFill="1" applyBorder="1" applyAlignment="1">
      <alignment horizontal="center" vertical="center"/>
    </xf>
    <xf numFmtId="0" fontId="0" fillId="3" borderId="0" xfId="0" applyFill="1" applyAlignment="1" applyProtection="1">
      <alignment horizontal="right" vertical="center"/>
      <protection locked="0"/>
    </xf>
    <xf numFmtId="0" fontId="0" fillId="3" borderId="0" xfId="0" applyFill="1" applyAlignment="1" applyProtection="1">
      <alignment horizontal="left" vertical="center" indent="1" shrinkToFit="1"/>
      <protection locked="0"/>
    </xf>
    <xf numFmtId="0" fontId="0" fillId="3" borderId="0" xfId="0" applyFill="1" applyAlignment="1" applyProtection="1">
      <alignment horizontal="left" vertical="center" indent="2" shrinkToFit="1"/>
      <protection locked="0"/>
    </xf>
    <xf numFmtId="0" fontId="0" fillId="0" borderId="0" xfId="0"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3" borderId="6" xfId="0" applyFill="1" applyBorder="1" applyAlignment="1" applyProtection="1">
      <alignment horizontal="center" vertical="center" shrinkToFit="1"/>
      <protection locked="0"/>
    </xf>
    <xf numFmtId="0" fontId="0" fillId="3" borderId="31"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shrinkToFit="1"/>
      <protection locked="0"/>
    </xf>
    <xf numFmtId="0" fontId="0" fillId="3" borderId="9" xfId="0" applyFill="1" applyBorder="1" applyAlignment="1" applyProtection="1">
      <alignment horizontal="center" vertical="center" shrinkToFit="1"/>
      <protection locked="0"/>
    </xf>
    <xf numFmtId="0" fontId="0" fillId="3" borderId="10" xfId="0" applyFill="1" applyBorder="1" applyAlignment="1" applyProtection="1">
      <alignment horizontal="center" vertical="center" shrinkToFit="1"/>
      <protection locked="0"/>
    </xf>
    <xf numFmtId="0" fontId="0" fillId="3" borderId="55" xfId="0" applyFill="1" applyBorder="1" applyAlignment="1" applyProtection="1">
      <alignment horizontal="center" vertical="center" shrinkToFit="1"/>
      <protection locked="0"/>
    </xf>
    <xf numFmtId="0" fontId="0" fillId="3" borderId="56" xfId="0" applyFill="1" applyBorder="1" applyAlignment="1" applyProtection="1">
      <alignment horizontal="center" vertical="center" shrinkToFit="1"/>
      <protection locked="0"/>
    </xf>
    <xf numFmtId="0" fontId="18" fillId="0" borderId="0" xfId="0" applyFont="1" applyAlignment="1">
      <alignment horizontal="center" vertical="center"/>
    </xf>
    <xf numFmtId="0" fontId="5" fillId="0" borderId="5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7" xfId="0" applyFont="1" applyBorder="1" applyAlignment="1">
      <alignment horizontal="center" vertical="center" wrapText="1"/>
    </xf>
    <xf numFmtId="0" fontId="0" fillId="3" borderId="33" xfId="0" applyFill="1" applyBorder="1" applyAlignment="1" applyProtection="1">
      <alignment horizontal="center" vertical="center" shrinkToFit="1"/>
      <protection locked="0"/>
    </xf>
    <xf numFmtId="0" fontId="2" fillId="0" borderId="24" xfId="0" applyFont="1" applyBorder="1" applyAlignment="1">
      <alignment horizontal="center" vertical="center"/>
    </xf>
    <xf numFmtId="0" fontId="2" fillId="0" borderId="65" xfId="0" applyFont="1" applyBorder="1" applyAlignment="1">
      <alignment horizontal="center" vertical="center"/>
    </xf>
    <xf numFmtId="178" fontId="10" fillId="0" borderId="66" xfId="0" applyNumberFormat="1" applyFont="1" applyBorder="1" applyAlignment="1">
      <alignment horizontal="center" vertical="center"/>
    </xf>
    <xf numFmtId="178" fontId="10" fillId="0" borderId="67" xfId="0" applyNumberFormat="1" applyFont="1" applyBorder="1" applyAlignment="1">
      <alignment horizontal="center" vertical="center"/>
    </xf>
    <xf numFmtId="0" fontId="13" fillId="0" borderId="68" xfId="0" applyFont="1" applyBorder="1" applyAlignment="1">
      <alignment horizontal="center" vertical="center" shrinkToFit="1"/>
    </xf>
    <xf numFmtId="0" fontId="5" fillId="0" borderId="64"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0" fillId="3" borderId="57" xfId="0" applyFill="1" applyBorder="1" applyAlignment="1" applyProtection="1">
      <alignment horizontal="center" vertical="center" shrinkToFit="1"/>
      <protection locked="0"/>
    </xf>
    <xf numFmtId="0" fontId="0" fillId="0" borderId="58" xfId="0" applyBorder="1" applyAlignment="1">
      <alignment horizontal="right" vertical="center"/>
    </xf>
    <xf numFmtId="0" fontId="0" fillId="0" borderId="56" xfId="0" applyBorder="1" applyAlignment="1">
      <alignment horizontal="right" vertical="center"/>
    </xf>
    <xf numFmtId="0" fontId="0" fillId="0" borderId="43" xfId="0"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179" fontId="4" fillId="4" borderId="7" xfId="0" applyNumberFormat="1" applyFont="1" applyFill="1" applyBorder="1" applyAlignment="1">
      <alignment horizontal="right" vertical="center"/>
    </xf>
    <xf numFmtId="179" fontId="4" fillId="4" borderId="8" xfId="0" applyNumberFormat="1" applyFont="1" applyFill="1" applyBorder="1" applyAlignment="1">
      <alignment horizontal="right" vertical="center"/>
    </xf>
    <xf numFmtId="179" fontId="4" fillId="4" borderId="81" xfId="0" applyNumberFormat="1" applyFont="1" applyFill="1" applyBorder="1" applyAlignment="1">
      <alignment horizontal="right" vertical="center"/>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178" fontId="0" fillId="5" borderId="51" xfId="0" applyNumberFormat="1" applyFont="1" applyFill="1" applyBorder="1" applyAlignment="1">
      <alignment horizontal="center" vertical="center"/>
    </xf>
    <xf numFmtId="178" fontId="0" fillId="5" borderId="52" xfId="0" applyNumberFormat="1" applyFont="1" applyFill="1" applyBorder="1" applyAlignment="1">
      <alignment horizontal="center" vertical="center"/>
    </xf>
    <xf numFmtId="0" fontId="5" fillId="0" borderId="1" xfId="0" applyFont="1" applyBorder="1" applyAlignment="1">
      <alignment horizontal="center" vertical="center" wrapText="1"/>
    </xf>
    <xf numFmtId="179" fontId="0" fillId="0" borderId="7" xfId="0" applyNumberFormat="1" applyFont="1" applyBorder="1" applyAlignment="1">
      <alignment horizontal="right" vertical="center"/>
    </xf>
    <xf numFmtId="179" fontId="0" fillId="0" borderId="8" xfId="0" applyNumberFormat="1" applyFont="1" applyBorder="1" applyAlignment="1">
      <alignment horizontal="right" vertical="center"/>
    </xf>
    <xf numFmtId="0" fontId="0" fillId="0" borderId="62" xfId="0" applyBorder="1" applyAlignment="1">
      <alignment horizontal="center" vertical="center" shrinkToFit="1"/>
    </xf>
    <xf numFmtId="0" fontId="0" fillId="0" borderId="3" xfId="0" applyBorder="1" applyAlignment="1">
      <alignment horizontal="center" vertical="center" shrinkToFit="1"/>
    </xf>
    <xf numFmtId="0" fontId="0" fillId="5" borderId="82" xfId="0" applyFill="1" applyBorder="1" applyAlignment="1">
      <alignment horizontal="center" vertical="center" shrinkToFit="1"/>
    </xf>
    <xf numFmtId="0" fontId="0" fillId="5" borderId="40" xfId="0" applyFill="1" applyBorder="1" applyAlignment="1">
      <alignment horizontal="center" vertical="center" shrinkToFit="1"/>
    </xf>
    <xf numFmtId="0" fontId="5" fillId="0" borderId="78"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11" xfId="0" applyBorder="1" applyAlignment="1">
      <alignment horizontal="center" vertical="center"/>
    </xf>
    <xf numFmtId="0" fontId="10" fillId="4" borderId="29" xfId="0" applyFont="1" applyFill="1" applyBorder="1" applyAlignment="1">
      <alignment horizontal="center" vertical="center"/>
    </xf>
    <xf numFmtId="0" fontId="10" fillId="4" borderId="30" xfId="0" applyFont="1" applyFill="1" applyBorder="1" applyAlignment="1">
      <alignment horizontal="center" vertical="center"/>
    </xf>
    <xf numFmtId="0" fontId="5" fillId="0" borderId="2" xfId="0" applyFont="1" applyBorder="1" applyAlignment="1">
      <alignment horizontal="center" vertical="center" wrapText="1"/>
    </xf>
    <xf numFmtId="0" fontId="7" fillId="0" borderId="3" xfId="0" applyFont="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179" fontId="0" fillId="0" borderId="81" xfId="0" applyNumberFormat="1" applyFont="1" applyBorder="1" applyAlignment="1">
      <alignment horizontal="right" vertical="center"/>
    </xf>
    <xf numFmtId="178" fontId="0" fillId="5" borderId="83" xfId="0" applyNumberFormat="1" applyFont="1" applyFill="1" applyBorder="1" applyAlignment="1">
      <alignment horizontal="center" vertical="center"/>
    </xf>
    <xf numFmtId="178" fontId="29" fillId="0" borderId="66" xfId="0" applyNumberFormat="1" applyFont="1" applyBorder="1" applyAlignment="1">
      <alignment horizontal="center" vertical="center"/>
    </xf>
    <xf numFmtId="0" fontId="29" fillId="0" borderId="67"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 borderId="20" xfId="0" applyFill="1" applyBorder="1" applyAlignment="1" applyProtection="1">
      <alignment horizontal="center" vertical="center" shrinkToFit="1"/>
      <protection locked="0"/>
    </xf>
    <xf numFmtId="0" fontId="0" fillId="3" borderId="36" xfId="0" applyFill="1" applyBorder="1" applyAlignment="1" applyProtection="1">
      <alignment horizontal="center" vertical="center" shrinkToFit="1"/>
      <protection locked="0"/>
    </xf>
    <xf numFmtId="0" fontId="2" fillId="0" borderId="23" xfId="0" applyFont="1" applyBorder="1" applyAlignment="1">
      <alignment horizontal="center" vertical="center"/>
    </xf>
    <xf numFmtId="0" fontId="2" fillId="0" borderId="69" xfId="0" applyFont="1" applyBorder="1" applyAlignment="1">
      <alignment horizontal="center" vertical="center"/>
    </xf>
    <xf numFmtId="0" fontId="0" fillId="0" borderId="1" xfId="0" applyBorder="1" applyAlignment="1">
      <alignment horizontal="center" vertical="center" wrapText="1"/>
    </xf>
    <xf numFmtId="0" fontId="0" fillId="3" borderId="17" xfId="0" applyFill="1" applyBorder="1" applyAlignment="1" applyProtection="1">
      <alignment horizontal="center" vertical="center" shrinkToFit="1"/>
      <protection locked="0"/>
    </xf>
    <xf numFmtId="0" fontId="0" fillId="3" borderId="34" xfId="0" applyFill="1" applyBorder="1" applyAlignment="1" applyProtection="1">
      <alignment horizontal="center" vertical="center" shrinkToFit="1"/>
      <protection locked="0"/>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47" xfId="0" applyBorder="1" applyAlignment="1">
      <alignment horizontal="center" vertical="center"/>
    </xf>
    <xf numFmtId="0" fontId="0" fillId="0" borderId="8" xfId="0" applyBorder="1" applyAlignment="1">
      <alignment horizontal="center" vertical="center"/>
    </xf>
    <xf numFmtId="0" fontId="0" fillId="0" borderId="41" xfId="0" applyBorder="1" applyAlignment="1">
      <alignment horizontal="center" vertical="center" shrinkToFit="1"/>
    </xf>
    <xf numFmtId="0" fontId="0" fillId="0" borderId="61" xfId="0" applyBorder="1" applyAlignment="1">
      <alignment horizontal="center" vertical="center" shrinkToFit="1"/>
    </xf>
    <xf numFmtId="0" fontId="14" fillId="0" borderId="26" xfId="0" applyFont="1" applyBorder="1" applyAlignment="1">
      <alignment horizontal="center" vertical="center" wrapText="1"/>
    </xf>
    <xf numFmtId="0" fontId="15" fillId="0" borderId="27" xfId="0" applyFont="1" applyBorder="1" applyAlignment="1">
      <alignment horizontal="center" vertical="center"/>
    </xf>
    <xf numFmtId="0" fontId="0" fillId="3" borderId="9" xfId="0" applyFill="1" applyBorder="1" applyAlignment="1" applyProtection="1">
      <alignment horizontal="right" vertical="center"/>
      <protection locked="0"/>
    </xf>
    <xf numFmtId="0" fontId="0" fillId="3" borderId="10" xfId="0" applyFill="1" applyBorder="1" applyAlignment="1" applyProtection="1">
      <alignment horizontal="right" vertical="center"/>
      <protection locked="0"/>
    </xf>
    <xf numFmtId="0" fontId="0" fillId="3" borderId="33" xfId="0" applyFill="1" applyBorder="1" applyAlignment="1" applyProtection="1">
      <alignment horizontal="right" vertical="center"/>
      <protection locked="0"/>
    </xf>
    <xf numFmtId="0" fontId="0" fillId="3" borderId="22" xfId="0" applyFill="1" applyBorder="1" applyAlignment="1" applyProtection="1">
      <alignment horizontal="right" vertical="center"/>
      <protection locked="0"/>
    </xf>
    <xf numFmtId="0" fontId="0" fillId="3" borderId="37" xfId="0" applyFill="1" applyBorder="1" applyAlignment="1" applyProtection="1">
      <alignment horizontal="right" vertical="center"/>
      <protection locked="0"/>
    </xf>
    <xf numFmtId="0" fontId="0" fillId="0" borderId="19"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35" xfId="0" applyBorder="1" applyAlignment="1">
      <alignment horizontal="center" vertical="center" textRotation="255" shrinkToFit="1"/>
    </xf>
    <xf numFmtId="0" fontId="33" fillId="0" borderId="1" xfId="0" applyFont="1" applyBorder="1" applyAlignment="1">
      <alignment horizontal="center" vertical="center"/>
    </xf>
    <xf numFmtId="0" fontId="33" fillId="0" borderId="9" xfId="0" applyFont="1" applyBorder="1" applyAlignment="1">
      <alignment horizontal="center" vertical="center"/>
    </xf>
    <xf numFmtId="0" fontId="33" fillId="0" borderId="3" xfId="0" applyFont="1" applyBorder="1" applyAlignment="1">
      <alignment horizontal="center" vertical="center" wrapText="1"/>
    </xf>
    <xf numFmtId="0" fontId="33" fillId="0" borderId="1" xfId="0" applyFont="1" applyBorder="1" applyAlignment="1">
      <alignment horizontal="center" vertical="center" wrapText="1"/>
    </xf>
    <xf numFmtId="0" fontId="33" fillId="3" borderId="3" xfId="0" applyFont="1" applyFill="1" applyBorder="1" applyAlignment="1" applyProtection="1">
      <alignment vertical="top"/>
      <protection locked="0"/>
    </xf>
    <xf numFmtId="0" fontId="33" fillId="3" borderId="1" xfId="0" applyFont="1" applyFill="1" applyBorder="1" applyAlignment="1" applyProtection="1">
      <alignment vertical="top"/>
      <protection locked="0"/>
    </xf>
    <xf numFmtId="0" fontId="0" fillId="3" borderId="42" xfId="0" applyFont="1" applyFill="1" applyBorder="1" applyAlignment="1" applyProtection="1">
      <alignment vertical="center"/>
      <protection locked="0"/>
    </xf>
    <xf numFmtId="0" fontId="0" fillId="3" borderId="33"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2"/>
    </xf>
    <xf numFmtId="0" fontId="23" fillId="0" borderId="0" xfId="0" applyFont="1" applyAlignment="1">
      <alignment vertical="center" wrapText="1"/>
    </xf>
    <xf numFmtId="38" fontId="0" fillId="0" borderId="1" xfId="1" applyFont="1" applyBorder="1" applyAlignment="1">
      <alignment horizontal="center" vertical="center" shrinkToFit="1"/>
    </xf>
    <xf numFmtId="38" fontId="0" fillId="0" borderId="1" xfId="1" applyFont="1" applyBorder="1" applyAlignment="1">
      <alignment vertical="center"/>
    </xf>
    <xf numFmtId="0" fontId="0" fillId="0" borderId="1" xfId="0" applyBorder="1" applyAlignment="1">
      <alignment horizontal="center" vertical="center" shrinkToFit="1"/>
    </xf>
    <xf numFmtId="38" fontId="0" fillId="0" borderId="1" xfId="1" applyFont="1" applyBorder="1" applyAlignment="1">
      <alignment vertical="center" wrapText="1"/>
    </xf>
    <xf numFmtId="0" fontId="16" fillId="0" borderId="0" xfId="0" applyFont="1" applyAlignment="1">
      <alignment horizontal="center" vertical="center"/>
    </xf>
    <xf numFmtId="0" fontId="0" fillId="0" borderId="60" xfId="0" applyBorder="1" applyAlignment="1">
      <alignment vertical="center" shrinkToFit="1"/>
    </xf>
    <xf numFmtId="0" fontId="0" fillId="0" borderId="35" xfId="0" applyBorder="1" applyAlignment="1">
      <alignment horizontal="left" vertical="center" indent="1" shrinkToFit="1"/>
    </xf>
    <xf numFmtId="0" fontId="0" fillId="0" borderId="60" xfId="0" applyBorder="1" applyAlignment="1">
      <alignment vertical="center"/>
    </xf>
    <xf numFmtId="0" fontId="20" fillId="0" borderId="0" xfId="0" applyFont="1" applyAlignment="1">
      <alignment vertical="center" wrapText="1"/>
    </xf>
    <xf numFmtId="0" fontId="11" fillId="0" borderId="0" xfId="0" applyFont="1" applyAlignment="1">
      <alignment horizontal="right" vertical="center"/>
    </xf>
    <xf numFmtId="178" fontId="11" fillId="3" borderId="9" xfId="0" applyNumberFormat="1" applyFont="1" applyFill="1" applyBorder="1" applyAlignment="1" applyProtection="1">
      <alignment horizontal="center" vertical="center"/>
      <protection locked="0"/>
    </xf>
    <xf numFmtId="178" fontId="17" fillId="3" borderId="10" xfId="0" applyNumberFormat="1" applyFont="1" applyFill="1" applyBorder="1" applyAlignment="1" applyProtection="1">
      <alignment horizontal="center" vertical="center"/>
      <protection locked="0"/>
    </xf>
    <xf numFmtId="0" fontId="0" fillId="3" borderId="0" xfId="0" applyFill="1" applyAlignment="1" applyProtection="1">
      <alignment vertical="center" wrapText="1"/>
      <protection locked="0"/>
    </xf>
    <xf numFmtId="182" fontId="0" fillId="0" borderId="0" xfId="1" applyNumberFormat="1" applyFont="1" applyAlignment="1">
      <alignment horizontal="right" vertical="center"/>
    </xf>
    <xf numFmtId="178" fontId="11" fillId="0" borderId="9"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179" fontId="3" fillId="0" borderId="7" xfId="0" applyNumberFormat="1"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1" xfId="0" applyFill="1" applyBorder="1" applyAlignment="1">
      <alignment horizontal="center" vertical="center" shrinkToFit="1"/>
    </xf>
    <xf numFmtId="178" fontId="3" fillId="0" borderId="9" xfId="0" applyNumberFormat="1" applyFont="1" applyBorder="1" applyAlignment="1">
      <alignment horizontal="center" vertical="center"/>
    </xf>
    <xf numFmtId="178" fontId="3" fillId="0" borderId="10" xfId="0" applyNumberFormat="1" applyFont="1" applyBorder="1" applyAlignment="1">
      <alignment horizontal="center" vertical="center"/>
    </xf>
    <xf numFmtId="0" fontId="0" fillId="0" borderId="9" xfId="0" applyBorder="1" applyAlignment="1">
      <alignment horizontal="center" vertical="center" shrinkToFit="1"/>
    </xf>
    <xf numFmtId="0" fontId="0" fillId="0" borderId="33" xfId="0" applyBorder="1" applyAlignment="1">
      <alignment horizontal="center" vertical="center" shrinkToFit="1"/>
    </xf>
    <xf numFmtId="0" fontId="0" fillId="0" borderId="10" xfId="0" applyBorder="1" applyAlignment="1">
      <alignment horizontal="center" vertical="center" shrinkToFit="1"/>
    </xf>
    <xf numFmtId="178" fontId="29" fillId="0" borderId="67" xfId="0" applyNumberFormat="1" applyFont="1" applyBorder="1" applyAlignment="1">
      <alignment horizontal="center" vertical="center"/>
    </xf>
    <xf numFmtId="0" fontId="33" fillId="3" borderId="9" xfId="0" applyFont="1" applyFill="1" applyBorder="1" applyAlignment="1" applyProtection="1">
      <alignment horizontal="center" vertical="center"/>
      <protection locked="0"/>
    </xf>
    <xf numFmtId="0" fontId="33" fillId="3" borderId="33" xfId="0" applyFont="1" applyFill="1" applyBorder="1" applyAlignment="1" applyProtection="1">
      <alignment horizontal="center" vertical="center"/>
      <protection locked="0"/>
    </xf>
    <xf numFmtId="0" fontId="33" fillId="3" borderId="10" xfId="0" applyFont="1" applyFill="1" applyBorder="1" applyAlignment="1" applyProtection="1">
      <alignment horizontal="center" vertical="center"/>
      <protection locked="0"/>
    </xf>
    <xf numFmtId="0" fontId="33" fillId="0" borderId="33" xfId="0" applyFont="1" applyBorder="1" applyAlignment="1">
      <alignment horizontal="center" vertical="center"/>
    </xf>
    <xf numFmtId="0" fontId="33" fillId="0" borderId="10" xfId="0" applyFont="1" applyBorder="1" applyAlignment="1">
      <alignment horizontal="center" vertical="center"/>
    </xf>
    <xf numFmtId="0" fontId="0" fillId="0" borderId="9" xfId="0" applyFont="1" applyBorder="1" applyAlignment="1">
      <alignment horizontal="center" vertical="center"/>
    </xf>
    <xf numFmtId="0" fontId="0" fillId="0" borderId="33" xfId="0" applyFont="1" applyBorder="1" applyAlignment="1">
      <alignment horizontal="center" vertical="center"/>
    </xf>
    <xf numFmtId="0" fontId="33" fillId="0" borderId="9"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 xfId="0" applyFont="1" applyBorder="1" applyAlignment="1">
      <alignment horizontal="center" vertical="center" wrapText="1"/>
    </xf>
    <xf numFmtId="0" fontId="0" fillId="3" borderId="0" xfId="0" applyFill="1" applyAlignment="1">
      <alignment horizontal="center" vertical="center"/>
    </xf>
    <xf numFmtId="0" fontId="0" fillId="3" borderId="9" xfId="0" applyFill="1" applyBorder="1" applyAlignment="1">
      <alignment vertical="center" wrapText="1"/>
    </xf>
    <xf numFmtId="0" fontId="0" fillId="3" borderId="10" xfId="0" applyFill="1" applyBorder="1" applyAlignment="1">
      <alignment vertical="center" wrapText="1"/>
    </xf>
    <xf numFmtId="181" fontId="18" fillId="3" borderId="0" xfId="1" applyNumberFormat="1"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CCFFFF"/>
      <color rgb="FF0000FF"/>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371475</xdr:colOff>
      <xdr:row>0</xdr:row>
      <xdr:rowOff>152400</xdr:rowOff>
    </xdr:from>
    <xdr:to>
      <xdr:col>14</xdr:col>
      <xdr:colOff>638175</xdr:colOff>
      <xdr:row>5</xdr:row>
      <xdr:rowOff>19050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153275" y="152400"/>
          <a:ext cx="2971800" cy="723900"/>
        </a:xfrm>
        <a:prstGeom prst="rect">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先に第１号様式の１～４を作成してください。</a:t>
          </a:r>
          <a:endParaRPr kumimoji="1" lang="en-US" altLang="ja-JP" sz="1100" b="1">
            <a:solidFill>
              <a:srgbClr val="FF0000"/>
            </a:solidFill>
          </a:endParaRPr>
        </a:p>
        <a:p>
          <a:pPr algn="l"/>
          <a:r>
            <a:rPr kumimoji="1" lang="ja-JP" altLang="en-US" sz="1100" b="1">
              <a:solidFill>
                <a:srgbClr val="FF0000"/>
              </a:solidFill>
            </a:rPr>
            <a:t>助成金額等が自動で反映されます。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409575</xdr:colOff>
      <xdr:row>42</xdr:row>
      <xdr:rowOff>57150</xdr:rowOff>
    </xdr:from>
    <xdr:to>
      <xdr:col>9</xdr:col>
      <xdr:colOff>485775</xdr:colOff>
      <xdr:row>43</xdr:row>
      <xdr:rowOff>0</xdr:rowOff>
    </xdr:to>
    <xdr:sp macro="" textlink="">
      <xdr:nvSpPr>
        <xdr:cNvPr id="2" name="フリーフォーム 1">
          <a:extLst>
            <a:ext uri="{FF2B5EF4-FFF2-40B4-BE49-F238E27FC236}">
              <a16:creationId xmlns:a16="http://schemas.microsoft.com/office/drawing/2014/main" id="{00000000-0008-0000-0100-000002000000}"/>
            </a:ext>
          </a:extLst>
        </xdr:cNvPr>
        <xdr:cNvSpPr/>
      </xdr:nvSpPr>
      <xdr:spPr>
        <a:xfrm>
          <a:off x="5648325" y="779145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42</xdr:row>
      <xdr:rowOff>161925</xdr:rowOff>
    </xdr:from>
    <xdr:to>
      <xdr:col>9</xdr:col>
      <xdr:colOff>0</xdr:colOff>
      <xdr:row>43</xdr:row>
      <xdr:rowOff>161925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6086475" y="789622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35</xdr:row>
      <xdr:rowOff>133350</xdr:rowOff>
    </xdr:from>
    <xdr:to>
      <xdr:col>7</xdr:col>
      <xdr:colOff>28575</xdr:colOff>
      <xdr:row>36</xdr:row>
      <xdr:rowOff>38100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4257675" y="652462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35</xdr:row>
      <xdr:rowOff>57150</xdr:rowOff>
    </xdr:from>
    <xdr:to>
      <xdr:col>9</xdr:col>
      <xdr:colOff>57150</xdr:colOff>
      <xdr:row>35</xdr:row>
      <xdr:rowOff>142876</xdr:rowOff>
    </xdr:to>
    <xdr:sp macro="" textlink="">
      <xdr:nvSpPr>
        <xdr:cNvPr id="4" name="フリーフォーム 3">
          <a:extLst>
            <a:ext uri="{FF2B5EF4-FFF2-40B4-BE49-F238E27FC236}">
              <a16:creationId xmlns:a16="http://schemas.microsoft.com/office/drawing/2014/main" id="{00000000-0008-0000-0200-000004000000}"/>
            </a:ext>
          </a:extLst>
        </xdr:cNvPr>
        <xdr:cNvSpPr/>
      </xdr:nvSpPr>
      <xdr:spPr>
        <a:xfrm>
          <a:off x="2571750" y="6448425"/>
          <a:ext cx="3409950" cy="85726"/>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409575</xdr:colOff>
      <xdr:row>25</xdr:row>
      <xdr:rowOff>57150</xdr:rowOff>
    </xdr:from>
    <xdr:to>
      <xdr:col>9</xdr:col>
      <xdr:colOff>485775</xdr:colOff>
      <xdr:row>26</xdr:row>
      <xdr:rowOff>0</xdr:rowOff>
    </xdr:to>
    <xdr:sp macro="" textlink="">
      <xdr:nvSpPr>
        <xdr:cNvPr id="2" name="フリーフォーム 1">
          <a:extLst>
            <a:ext uri="{FF2B5EF4-FFF2-40B4-BE49-F238E27FC236}">
              <a16:creationId xmlns:a16="http://schemas.microsoft.com/office/drawing/2014/main" id="{00000000-0008-0000-0400-000002000000}"/>
            </a:ext>
          </a:extLst>
        </xdr:cNvPr>
        <xdr:cNvSpPr/>
      </xdr:nvSpPr>
      <xdr:spPr>
        <a:xfrm>
          <a:off x="5648325" y="779145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25</xdr:row>
      <xdr:rowOff>161925</xdr:rowOff>
    </xdr:from>
    <xdr:to>
      <xdr:col>9</xdr:col>
      <xdr:colOff>0</xdr:colOff>
      <xdr:row>26</xdr:row>
      <xdr:rowOff>161925</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6086475" y="789622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47</xdr:row>
      <xdr:rowOff>57150</xdr:rowOff>
    </xdr:from>
    <xdr:to>
      <xdr:col>9</xdr:col>
      <xdr:colOff>485775</xdr:colOff>
      <xdr:row>48</xdr:row>
      <xdr:rowOff>0</xdr:rowOff>
    </xdr:to>
    <xdr:sp macro="" textlink="">
      <xdr:nvSpPr>
        <xdr:cNvPr id="8" name="フリーフォーム 7">
          <a:extLst>
            <a:ext uri="{FF2B5EF4-FFF2-40B4-BE49-F238E27FC236}">
              <a16:creationId xmlns:a16="http://schemas.microsoft.com/office/drawing/2014/main" id="{00000000-0008-0000-0400-000008000000}"/>
            </a:ext>
          </a:extLst>
        </xdr:cNvPr>
        <xdr:cNvSpPr/>
      </xdr:nvSpPr>
      <xdr:spPr>
        <a:xfrm>
          <a:off x="5686425" y="426720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47</xdr:row>
      <xdr:rowOff>161925</xdr:rowOff>
    </xdr:from>
    <xdr:to>
      <xdr:col>9</xdr:col>
      <xdr:colOff>0</xdr:colOff>
      <xdr:row>48</xdr:row>
      <xdr:rowOff>161925</xdr:rowOff>
    </xdr:to>
    <xdr:cxnSp macro="">
      <xdr:nvCxnSpPr>
        <xdr:cNvPr id="9" name="直線コネクタ 8">
          <a:extLst>
            <a:ext uri="{FF2B5EF4-FFF2-40B4-BE49-F238E27FC236}">
              <a16:creationId xmlns:a16="http://schemas.microsoft.com/office/drawing/2014/main" id="{00000000-0008-0000-0400-000009000000}"/>
            </a:ext>
          </a:extLst>
        </xdr:cNvPr>
        <xdr:cNvCxnSpPr/>
      </xdr:nvCxnSpPr>
      <xdr:spPr>
        <a:xfrm>
          <a:off x="6124575" y="437197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714375</xdr:colOff>
      <xdr:row>45</xdr:row>
      <xdr:rowOff>0</xdr:rowOff>
    </xdr:from>
    <xdr:ext cx="257175" cy="256087"/>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6029325" y="3019425"/>
          <a:ext cx="257175"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100">
              <a:solidFill>
                <a:schemeClr val="tx1"/>
              </a:solidFill>
            </a:rPr>
            <a:t>㊞</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409575</xdr:colOff>
      <xdr:row>22</xdr:row>
      <xdr:rowOff>57150</xdr:rowOff>
    </xdr:from>
    <xdr:to>
      <xdr:col>9</xdr:col>
      <xdr:colOff>485775</xdr:colOff>
      <xdr:row>23</xdr:row>
      <xdr:rowOff>0</xdr:rowOff>
    </xdr:to>
    <xdr:sp macro="" textlink="">
      <xdr:nvSpPr>
        <xdr:cNvPr id="8" name="フリーフォーム 7">
          <a:extLst>
            <a:ext uri="{FF2B5EF4-FFF2-40B4-BE49-F238E27FC236}">
              <a16:creationId xmlns:a16="http://schemas.microsoft.com/office/drawing/2014/main" id="{00000000-0008-0000-0A00-000008000000}"/>
            </a:ext>
          </a:extLst>
        </xdr:cNvPr>
        <xdr:cNvSpPr/>
      </xdr:nvSpPr>
      <xdr:spPr>
        <a:xfrm>
          <a:off x="5648325" y="415290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22</xdr:row>
      <xdr:rowOff>161925</xdr:rowOff>
    </xdr:from>
    <xdr:to>
      <xdr:col>9</xdr:col>
      <xdr:colOff>0</xdr:colOff>
      <xdr:row>23</xdr:row>
      <xdr:rowOff>161925</xdr:rowOff>
    </xdr:to>
    <xdr:cxnSp macro="">
      <xdr:nvCxnSpPr>
        <xdr:cNvPr id="9" name="直線コネクタ 8">
          <a:extLst>
            <a:ext uri="{FF2B5EF4-FFF2-40B4-BE49-F238E27FC236}">
              <a16:creationId xmlns:a16="http://schemas.microsoft.com/office/drawing/2014/main" id="{00000000-0008-0000-0A00-000009000000}"/>
            </a:ext>
          </a:extLst>
        </xdr:cNvPr>
        <xdr:cNvCxnSpPr/>
      </xdr:nvCxnSpPr>
      <xdr:spPr>
        <a:xfrm>
          <a:off x="6086475" y="425767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45</xdr:row>
      <xdr:rowOff>57150</xdr:rowOff>
    </xdr:from>
    <xdr:to>
      <xdr:col>9</xdr:col>
      <xdr:colOff>19050</xdr:colOff>
      <xdr:row>45</xdr:row>
      <xdr:rowOff>142876</xdr:rowOff>
    </xdr:to>
    <xdr:sp macro="" textlink="">
      <xdr:nvSpPr>
        <xdr:cNvPr id="10" name="フリーフォーム 9">
          <a:extLst>
            <a:ext uri="{FF2B5EF4-FFF2-40B4-BE49-F238E27FC236}">
              <a16:creationId xmlns:a16="http://schemas.microsoft.com/office/drawing/2014/main" id="{00000000-0008-0000-0A00-00000A000000}"/>
            </a:ext>
          </a:extLst>
        </xdr:cNvPr>
        <xdr:cNvSpPr/>
      </xdr:nvSpPr>
      <xdr:spPr>
        <a:xfrm>
          <a:off x="2695575" y="8153400"/>
          <a:ext cx="3409950" cy="85726"/>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45</xdr:row>
      <xdr:rowOff>142875</xdr:rowOff>
    </xdr:from>
    <xdr:to>
      <xdr:col>7</xdr:col>
      <xdr:colOff>0</xdr:colOff>
      <xdr:row>46</xdr:row>
      <xdr:rowOff>9525</xdr:rowOff>
    </xdr:to>
    <xdr:cxnSp macro="">
      <xdr:nvCxnSpPr>
        <xdr:cNvPr id="11" name="直線コネクタ 10">
          <a:extLst>
            <a:ext uri="{FF2B5EF4-FFF2-40B4-BE49-F238E27FC236}">
              <a16:creationId xmlns:a16="http://schemas.microsoft.com/office/drawing/2014/main" id="{00000000-0008-0000-0A00-00000B000000}"/>
            </a:ext>
          </a:extLst>
        </xdr:cNvPr>
        <xdr:cNvCxnSpPr/>
      </xdr:nvCxnSpPr>
      <xdr:spPr>
        <a:xfrm>
          <a:off x="4391025" y="8239125"/>
          <a:ext cx="0" cy="142875"/>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409575</xdr:colOff>
      <xdr:row>13</xdr:row>
      <xdr:rowOff>57150</xdr:rowOff>
    </xdr:from>
    <xdr:to>
      <xdr:col>9</xdr:col>
      <xdr:colOff>485775</xdr:colOff>
      <xdr:row>14</xdr:row>
      <xdr:rowOff>0</xdr:rowOff>
    </xdr:to>
    <xdr:sp macro="" textlink="">
      <xdr:nvSpPr>
        <xdr:cNvPr id="2" name="フリーフォーム 1">
          <a:extLst>
            <a:ext uri="{FF2B5EF4-FFF2-40B4-BE49-F238E27FC236}">
              <a16:creationId xmlns:a16="http://schemas.microsoft.com/office/drawing/2014/main" id="{00000000-0008-0000-0C00-000002000000}"/>
            </a:ext>
          </a:extLst>
        </xdr:cNvPr>
        <xdr:cNvSpPr/>
      </xdr:nvSpPr>
      <xdr:spPr>
        <a:xfrm>
          <a:off x="5686425" y="443865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13</xdr:row>
      <xdr:rowOff>161925</xdr:rowOff>
    </xdr:from>
    <xdr:to>
      <xdr:col>9</xdr:col>
      <xdr:colOff>0</xdr:colOff>
      <xdr:row>14</xdr:row>
      <xdr:rowOff>161925</xdr:rowOff>
    </xdr:to>
    <xdr:cxnSp macro="">
      <xdr:nvCxnSpPr>
        <xdr:cNvPr id="3" name="直線コネクタ 2">
          <a:extLst>
            <a:ext uri="{FF2B5EF4-FFF2-40B4-BE49-F238E27FC236}">
              <a16:creationId xmlns:a16="http://schemas.microsoft.com/office/drawing/2014/main" id="{00000000-0008-0000-0C00-000003000000}"/>
            </a:ext>
          </a:extLst>
        </xdr:cNvPr>
        <xdr:cNvCxnSpPr/>
      </xdr:nvCxnSpPr>
      <xdr:spPr>
        <a:xfrm>
          <a:off x="6124575" y="454342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29</xdr:row>
      <xdr:rowOff>57150</xdr:rowOff>
    </xdr:from>
    <xdr:to>
      <xdr:col>9</xdr:col>
      <xdr:colOff>485775</xdr:colOff>
      <xdr:row>30</xdr:row>
      <xdr:rowOff>0</xdr:rowOff>
    </xdr:to>
    <xdr:sp macro="" textlink="">
      <xdr:nvSpPr>
        <xdr:cNvPr id="4" name="フリーフォーム 3">
          <a:extLst>
            <a:ext uri="{FF2B5EF4-FFF2-40B4-BE49-F238E27FC236}">
              <a16:creationId xmlns:a16="http://schemas.microsoft.com/office/drawing/2014/main" id="{00000000-0008-0000-0C00-000004000000}"/>
            </a:ext>
          </a:extLst>
        </xdr:cNvPr>
        <xdr:cNvSpPr/>
      </xdr:nvSpPr>
      <xdr:spPr>
        <a:xfrm>
          <a:off x="5686425" y="8181975"/>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29</xdr:row>
      <xdr:rowOff>161925</xdr:rowOff>
    </xdr:from>
    <xdr:to>
      <xdr:col>9</xdr:col>
      <xdr:colOff>0</xdr:colOff>
      <xdr:row>30</xdr:row>
      <xdr:rowOff>161925</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6124575" y="8286750"/>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A1:J55"/>
  <sheetViews>
    <sheetView showZeros="0" tabSelected="1" view="pageBreakPreview" zoomScale="60" zoomScaleNormal="100" workbookViewId="0">
      <selection activeCell="N17" sqref="N17"/>
    </sheetView>
  </sheetViews>
  <sheetFormatPr defaultRowHeight="13.2" x14ac:dyDescent="0.2"/>
  <cols>
    <col min="1" max="1" width="2.33203125" customWidth="1"/>
    <col min="2" max="3" width="3.33203125" customWidth="1"/>
    <col min="4" max="4" width="15" customWidth="1"/>
    <col min="5" max="5" width="10.88671875" customWidth="1"/>
    <col min="6" max="6" width="11.6640625" customWidth="1"/>
    <col min="7" max="7" width="12.6640625" customWidth="1"/>
    <col min="8" max="9" width="13.33203125" customWidth="1"/>
    <col min="10" max="10" width="3" customWidth="1"/>
    <col min="11" max="11" width="8.44140625" customWidth="1"/>
  </cols>
  <sheetData>
    <row r="1" spans="1:10" x14ac:dyDescent="0.2">
      <c r="A1" t="s">
        <v>75</v>
      </c>
    </row>
    <row r="2" spans="1:10" x14ac:dyDescent="0.2">
      <c r="A2" s="293" t="s">
        <v>314</v>
      </c>
      <c r="B2" s="293"/>
      <c r="C2" s="293"/>
      <c r="D2" s="293"/>
      <c r="H2" s="287" t="s">
        <v>243</v>
      </c>
      <c r="I2" s="287"/>
    </row>
    <row r="4" spans="1:10" x14ac:dyDescent="0.2">
      <c r="B4" t="s">
        <v>1</v>
      </c>
    </row>
    <row r="5" spans="1:10" x14ac:dyDescent="0.2">
      <c r="B5" t="s">
        <v>241</v>
      </c>
      <c r="D5" s="167"/>
      <c r="E5" t="s">
        <v>242</v>
      </c>
    </row>
    <row r="7" spans="1:10" x14ac:dyDescent="0.2">
      <c r="E7" s="15" t="s">
        <v>33</v>
      </c>
    </row>
    <row r="8" spans="1:10" ht="17.25" customHeight="1" x14ac:dyDescent="0.2">
      <c r="F8" s="24" t="s">
        <v>31</v>
      </c>
      <c r="G8" s="288"/>
      <c r="H8" s="288"/>
      <c r="I8" s="288"/>
    </row>
    <row r="9" spans="1:10" ht="17.25" customHeight="1" x14ac:dyDescent="0.2">
      <c r="F9" s="24" t="s">
        <v>32</v>
      </c>
      <c r="G9" s="288"/>
      <c r="H9" s="288"/>
      <c r="I9" s="288"/>
    </row>
    <row r="10" spans="1:10" ht="17.25" customHeight="1" x14ac:dyDescent="0.2">
      <c r="F10" s="23" t="s">
        <v>3</v>
      </c>
      <c r="G10" s="289"/>
      <c r="H10" s="289"/>
      <c r="I10" s="289"/>
    </row>
    <row r="12" spans="1:10" ht="14.4" x14ac:dyDescent="0.2">
      <c r="B12" s="291" t="s">
        <v>67</v>
      </c>
      <c r="C12" s="292"/>
      <c r="D12" s="292"/>
      <c r="E12" s="292"/>
      <c r="F12" s="292"/>
      <c r="G12" s="292"/>
      <c r="H12" s="292"/>
      <c r="I12" s="292"/>
    </row>
    <row r="14" spans="1:10" ht="27.75" customHeight="1" x14ac:dyDescent="0.2">
      <c r="A14" s="290" t="s">
        <v>183</v>
      </c>
      <c r="B14" s="290"/>
      <c r="C14" s="290"/>
      <c r="D14" s="290"/>
      <c r="E14" s="290"/>
      <c r="F14" s="290"/>
      <c r="G14" s="290"/>
      <c r="H14" s="290"/>
      <c r="I14" s="290"/>
      <c r="J14" s="290"/>
    </row>
    <row r="15" spans="1:10" ht="12" customHeight="1" x14ac:dyDescent="0.2"/>
    <row r="16" spans="1:10" x14ac:dyDescent="0.2">
      <c r="F16" s="56" t="s">
        <v>120</v>
      </c>
    </row>
    <row r="18" spans="2:9" x14ac:dyDescent="0.2">
      <c r="B18" s="1">
        <v>1</v>
      </c>
      <c r="C18" t="s">
        <v>24</v>
      </c>
      <c r="E18" s="168" t="s">
        <v>252</v>
      </c>
    </row>
    <row r="19" spans="2:9" ht="12.75" customHeight="1" x14ac:dyDescent="0.2"/>
    <row r="20" spans="2:9" ht="14.4" x14ac:dyDescent="0.2">
      <c r="B20" s="56">
        <v>2</v>
      </c>
      <c r="C20" t="s">
        <v>138</v>
      </c>
      <c r="E20" s="274">
        <f>F30+H39+E42</f>
        <v>0</v>
      </c>
      <c r="F20" s="274"/>
      <c r="G20" s="243" t="s">
        <v>278</v>
      </c>
    </row>
    <row r="21" spans="2:9" ht="12" customHeight="1" x14ac:dyDescent="0.2"/>
    <row r="22" spans="2:9" x14ac:dyDescent="0.2">
      <c r="B22" s="1">
        <v>3</v>
      </c>
      <c r="C22" t="s">
        <v>4</v>
      </c>
    </row>
    <row r="23" spans="2:9" x14ac:dyDescent="0.2">
      <c r="C23" s="18" t="s">
        <v>5</v>
      </c>
      <c r="D23" t="s">
        <v>10</v>
      </c>
    </row>
    <row r="24" spans="2:9" x14ac:dyDescent="0.2">
      <c r="C24" s="2"/>
      <c r="D24" s="19" t="s">
        <v>37</v>
      </c>
    </row>
    <row r="25" spans="2:9" ht="27" customHeight="1" x14ac:dyDescent="0.2">
      <c r="D25" s="275" t="s">
        <v>21</v>
      </c>
      <c r="E25" s="276"/>
      <c r="F25" s="275" t="s">
        <v>129</v>
      </c>
      <c r="G25" s="276"/>
      <c r="H25" s="283" t="s">
        <v>128</v>
      </c>
      <c r="I25" s="284"/>
    </row>
    <row r="26" spans="2:9" ht="27" customHeight="1" x14ac:dyDescent="0.2">
      <c r="D26" s="281"/>
      <c r="E26" s="282"/>
      <c r="F26" s="285">
        <f>Sheet1!C6</f>
        <v>0</v>
      </c>
      <c r="G26" s="286"/>
      <c r="H26" s="277"/>
      <c r="I26" s="278"/>
    </row>
    <row r="27" spans="2:9" ht="14.25" customHeight="1" x14ac:dyDescent="0.2">
      <c r="D27" s="52" t="s">
        <v>204</v>
      </c>
      <c r="E27" s="5"/>
      <c r="F27" s="21"/>
      <c r="G27" s="21"/>
      <c r="H27" s="51"/>
      <c r="I27" s="51"/>
    </row>
    <row r="28" spans="2:9" ht="9.75" customHeight="1" x14ac:dyDescent="0.2">
      <c r="D28" s="20"/>
      <c r="E28" s="21"/>
      <c r="F28" s="21"/>
      <c r="H28" s="20"/>
      <c r="I28" s="22"/>
    </row>
    <row r="29" spans="2:9" x14ac:dyDescent="0.2">
      <c r="C29" s="2"/>
      <c r="D29" t="s">
        <v>167</v>
      </c>
    </row>
    <row r="30" spans="2:9" ht="14.4" x14ac:dyDescent="0.2">
      <c r="D30" s="28" t="s">
        <v>25</v>
      </c>
      <c r="E30" s="163">
        <f>F26</f>
        <v>0</v>
      </c>
      <c r="F30" s="164">
        <f>IF(F26*10000&gt;5000000,5000000,F26*10000)</f>
        <v>0</v>
      </c>
      <c r="G30" s="41" t="s">
        <v>71</v>
      </c>
      <c r="H30" s="1"/>
    </row>
    <row r="31" spans="2:9" x14ac:dyDescent="0.2">
      <c r="F31" s="2" t="s">
        <v>213</v>
      </c>
    </row>
    <row r="32" spans="2:9" x14ac:dyDescent="0.2">
      <c r="C32" s="18" t="s">
        <v>26</v>
      </c>
      <c r="D32" t="s">
        <v>27</v>
      </c>
    </row>
    <row r="33" spans="2:9" x14ac:dyDescent="0.2">
      <c r="C33" s="2"/>
      <c r="D33" t="s">
        <v>62</v>
      </c>
      <c r="I33" s="25" t="s">
        <v>60</v>
      </c>
    </row>
    <row r="34" spans="2:9" ht="25.5" customHeight="1" x14ac:dyDescent="0.2">
      <c r="D34" s="270" t="s">
        <v>21</v>
      </c>
      <c r="E34" s="270"/>
      <c r="F34" s="4" t="s">
        <v>61</v>
      </c>
      <c r="G34" s="17" t="s">
        <v>29</v>
      </c>
      <c r="H34" s="17" t="s">
        <v>174</v>
      </c>
      <c r="I34" s="26" t="s">
        <v>56</v>
      </c>
    </row>
    <row r="35" spans="2:9" ht="27" customHeight="1" x14ac:dyDescent="0.2">
      <c r="D35" s="279">
        <f>'1号様式の4 '!D7</f>
        <v>0</v>
      </c>
      <c r="E35" s="280"/>
      <c r="F35" s="166">
        <f>'1号様式の4 '!E16</f>
        <v>0</v>
      </c>
      <c r="G35" s="165">
        <f>'1号様式の4 '!E17</f>
        <v>0</v>
      </c>
      <c r="H35" s="165">
        <f>'1号様式の4 '!E18</f>
        <v>0</v>
      </c>
      <c r="I35" s="170">
        <f>'1号様式の4 '!D8</f>
        <v>0</v>
      </c>
    </row>
    <row r="36" spans="2:9" x14ac:dyDescent="0.2">
      <c r="D36" s="52" t="s">
        <v>204</v>
      </c>
      <c r="E36" s="5"/>
      <c r="F36" s="21"/>
      <c r="G36" s="46"/>
      <c r="H36" s="46"/>
      <c r="I36" s="51"/>
    </row>
    <row r="37" spans="2:9" ht="11.25" customHeight="1" x14ac:dyDescent="0.2">
      <c r="D37" s="20"/>
      <c r="E37" s="20"/>
      <c r="F37" s="20"/>
      <c r="G37" s="20"/>
      <c r="H37" s="20"/>
      <c r="I37" s="20"/>
    </row>
    <row r="38" spans="2:9" x14ac:dyDescent="0.2">
      <c r="D38" t="s">
        <v>167</v>
      </c>
      <c r="E38" s="20"/>
      <c r="F38" s="20"/>
      <c r="G38" s="20"/>
      <c r="I38" s="20"/>
    </row>
    <row r="39" spans="2:9" x14ac:dyDescent="0.2">
      <c r="D39" t="s">
        <v>57</v>
      </c>
      <c r="E39" s="20"/>
      <c r="F39" s="242">
        <f>H35</f>
        <v>0</v>
      </c>
      <c r="G39" s="234" t="s">
        <v>277</v>
      </c>
      <c r="H39" s="241">
        <f>ROUNDDOWN(F39,-3)</f>
        <v>0</v>
      </c>
      <c r="I39" s="20" t="s">
        <v>59</v>
      </c>
    </row>
    <row r="40" spans="2:9" ht="15" customHeight="1" x14ac:dyDescent="0.2">
      <c r="D40" s="20"/>
      <c r="E40" s="20"/>
      <c r="G40" s="20"/>
      <c r="H40" s="2" t="s">
        <v>214</v>
      </c>
      <c r="I40" s="20"/>
    </row>
    <row r="41" spans="2:9" ht="16.5" customHeight="1" x14ac:dyDescent="0.2">
      <c r="C41" s="233" t="s">
        <v>272</v>
      </c>
      <c r="D41" s="222" t="s">
        <v>264</v>
      </c>
      <c r="E41" s="234"/>
      <c r="F41" s="235"/>
      <c r="G41" s="234"/>
      <c r="H41" s="236"/>
      <c r="I41" s="234"/>
    </row>
    <row r="42" spans="2:9" ht="16.5" customHeight="1" x14ac:dyDescent="0.2">
      <c r="C42" s="235"/>
      <c r="D42" s="235" t="s">
        <v>167</v>
      </c>
      <c r="E42" s="237">
        <f>'1号様式の4 '!E39</f>
        <v>0</v>
      </c>
      <c r="F42" s="238" t="s">
        <v>273</v>
      </c>
      <c r="G42" s="234"/>
      <c r="H42" s="239" t="s">
        <v>204</v>
      </c>
      <c r="I42" s="234"/>
    </row>
    <row r="43" spans="2:9" ht="16.5" customHeight="1" x14ac:dyDescent="0.2">
      <c r="C43" s="235"/>
      <c r="D43" s="238"/>
      <c r="E43" s="225" t="s">
        <v>274</v>
      </c>
      <c r="F43" s="238"/>
      <c r="G43" s="234"/>
      <c r="H43" s="236"/>
      <c r="I43" s="234"/>
    </row>
    <row r="44" spans="2:9" ht="16.5" customHeight="1" x14ac:dyDescent="0.2">
      <c r="D44" s="20"/>
      <c r="E44" s="20"/>
      <c r="G44" s="20"/>
      <c r="H44" s="2"/>
      <c r="I44" s="20"/>
    </row>
    <row r="45" spans="2:9" x14ac:dyDescent="0.2">
      <c r="B45" s="204">
        <v>4</v>
      </c>
      <c r="C45" t="s">
        <v>17</v>
      </c>
    </row>
    <row r="46" spans="2:9" x14ac:dyDescent="0.2">
      <c r="C46" s="18" t="s">
        <v>5</v>
      </c>
      <c r="D46" t="s">
        <v>130</v>
      </c>
    </row>
    <row r="47" spans="2:9" x14ac:dyDescent="0.2">
      <c r="D47" s="270" t="s">
        <v>131</v>
      </c>
      <c r="E47" s="270"/>
      <c r="F47" s="271" t="s">
        <v>3</v>
      </c>
      <c r="G47" s="271"/>
    </row>
    <row r="48" spans="2:9" x14ac:dyDescent="0.2">
      <c r="D48" s="272"/>
      <c r="E48" s="273"/>
      <c r="F48" s="240"/>
      <c r="G48" s="205"/>
      <c r="H48" s="15"/>
      <c r="I48" s="15"/>
    </row>
    <row r="50" spans="2:4" x14ac:dyDescent="0.2">
      <c r="B50" s="204">
        <v>5</v>
      </c>
      <c r="C50" t="s">
        <v>30</v>
      </c>
    </row>
    <row r="51" spans="2:4" x14ac:dyDescent="0.2">
      <c r="C51" s="18" t="s">
        <v>5</v>
      </c>
      <c r="D51" t="s">
        <v>205</v>
      </c>
    </row>
    <row r="52" spans="2:4" x14ac:dyDescent="0.2">
      <c r="C52" s="18" t="s">
        <v>6</v>
      </c>
      <c r="D52" t="s">
        <v>206</v>
      </c>
    </row>
    <row r="53" spans="2:4" x14ac:dyDescent="0.2">
      <c r="C53" s="18" t="s">
        <v>7</v>
      </c>
      <c r="D53" t="s">
        <v>207</v>
      </c>
    </row>
    <row r="54" spans="2:4" x14ac:dyDescent="0.2">
      <c r="C54" s="18" t="s">
        <v>9</v>
      </c>
      <c r="D54" s="235" t="s">
        <v>275</v>
      </c>
    </row>
    <row r="55" spans="2:4" x14ac:dyDescent="0.2">
      <c r="C55" s="18" t="s">
        <v>46</v>
      </c>
      <c r="D55" t="s">
        <v>276</v>
      </c>
    </row>
  </sheetData>
  <mergeCells count="19">
    <mergeCell ref="H2:I2"/>
    <mergeCell ref="G8:I8"/>
    <mergeCell ref="G9:I9"/>
    <mergeCell ref="G10:I10"/>
    <mergeCell ref="A14:J14"/>
    <mergeCell ref="B12:I12"/>
    <mergeCell ref="A2:D2"/>
    <mergeCell ref="H26:I26"/>
    <mergeCell ref="D35:E35"/>
    <mergeCell ref="D25:E25"/>
    <mergeCell ref="D26:E26"/>
    <mergeCell ref="D34:E34"/>
    <mergeCell ref="H25:I25"/>
    <mergeCell ref="F26:G26"/>
    <mergeCell ref="D47:E47"/>
    <mergeCell ref="F47:G47"/>
    <mergeCell ref="D48:E48"/>
    <mergeCell ref="E20:F20"/>
    <mergeCell ref="F25:G25"/>
  </mergeCells>
  <phoneticPr fontId="1"/>
  <pageMargins left="0.70866141732283472" right="0.70866141732283472" top="0.74803149606299213" bottom="0.55118110236220474" header="0.31496062992125984" footer="0.31496062992125984"/>
  <pageSetup paperSize="9" scale="99" orientation="portrait" blackAndWhite="1" r:id="rId1"/>
  <rowBreaks count="1" manualBreakCount="1">
    <brk id="55"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J53"/>
  <sheetViews>
    <sheetView showZeros="0" view="pageBreakPreview" zoomScale="60" zoomScaleNormal="100" workbookViewId="0">
      <selection activeCell="A2" sqref="A2:D2"/>
    </sheetView>
  </sheetViews>
  <sheetFormatPr defaultRowHeight="13.2" x14ac:dyDescent="0.2"/>
  <cols>
    <col min="1" max="1" width="2.33203125" customWidth="1"/>
    <col min="2" max="2" width="2.88671875" customWidth="1"/>
    <col min="3" max="3" width="3.33203125" customWidth="1"/>
    <col min="4" max="4" width="14.6640625" customWidth="1"/>
    <col min="5" max="5" width="10.109375" customWidth="1"/>
    <col min="6" max="6" width="11.6640625" customWidth="1"/>
    <col min="7" max="7" width="12.33203125" customWidth="1"/>
    <col min="8" max="8" width="12.6640625" customWidth="1"/>
    <col min="9" max="9" width="15.109375" customWidth="1"/>
    <col min="10" max="10" width="3" customWidth="1"/>
  </cols>
  <sheetData>
    <row r="1" spans="1:10" x14ac:dyDescent="0.2">
      <c r="A1" t="s">
        <v>139</v>
      </c>
    </row>
    <row r="2" spans="1:10" x14ac:dyDescent="0.2">
      <c r="A2" s="293" t="s">
        <v>316</v>
      </c>
      <c r="B2" s="293"/>
      <c r="C2" s="293"/>
      <c r="D2" s="293"/>
    </row>
    <row r="3" spans="1:10" x14ac:dyDescent="0.2">
      <c r="H3" s="287" t="s">
        <v>243</v>
      </c>
      <c r="I3" s="287"/>
    </row>
    <row r="5" spans="1:10" x14ac:dyDescent="0.2">
      <c r="B5" t="s">
        <v>1</v>
      </c>
    </row>
    <row r="6" spans="1:10" x14ac:dyDescent="0.2">
      <c r="B6" t="s">
        <v>241</v>
      </c>
      <c r="D6" s="167"/>
      <c r="E6" t="s">
        <v>242</v>
      </c>
    </row>
    <row r="8" spans="1:10" x14ac:dyDescent="0.2">
      <c r="E8" s="15" t="s">
        <v>33</v>
      </c>
    </row>
    <row r="9" spans="1:10" ht="15.75" customHeight="1" x14ac:dyDescent="0.2">
      <c r="F9" s="24" t="s">
        <v>31</v>
      </c>
      <c r="G9" s="288"/>
      <c r="H9" s="288"/>
      <c r="I9" s="288"/>
    </row>
    <row r="10" spans="1:10" ht="15.75" customHeight="1" x14ac:dyDescent="0.2">
      <c r="F10" s="24" t="s">
        <v>32</v>
      </c>
      <c r="G10" s="288"/>
      <c r="H10" s="288"/>
      <c r="I10" s="288"/>
    </row>
    <row r="11" spans="1:10" ht="15.75" customHeight="1" x14ac:dyDescent="0.2">
      <c r="F11" s="23" t="s">
        <v>3</v>
      </c>
      <c r="G11" s="289"/>
      <c r="H11" s="289"/>
      <c r="I11" s="289"/>
    </row>
    <row r="13" spans="1:10" ht="14.4" x14ac:dyDescent="0.2">
      <c r="B13" s="291" t="s">
        <v>133</v>
      </c>
      <c r="C13" s="292"/>
      <c r="D13" s="292"/>
      <c r="E13" s="292"/>
      <c r="F13" s="292"/>
      <c r="G13" s="292"/>
      <c r="H13" s="292"/>
      <c r="I13" s="292"/>
    </row>
    <row r="15" spans="1:10" ht="39.75" customHeight="1" x14ac:dyDescent="0.2">
      <c r="A15" s="417" t="s">
        <v>153</v>
      </c>
      <c r="B15" s="417"/>
      <c r="C15" s="417"/>
      <c r="D15" s="417"/>
      <c r="E15" s="417"/>
      <c r="F15" s="417"/>
      <c r="G15" s="417"/>
      <c r="H15" s="417"/>
      <c r="I15" s="417"/>
      <c r="J15" s="417"/>
    </row>
    <row r="17" spans="2:9" x14ac:dyDescent="0.2">
      <c r="F17" s="56" t="s">
        <v>120</v>
      </c>
    </row>
    <row r="19" spans="2:9" x14ac:dyDescent="0.2">
      <c r="B19" s="56">
        <v>1</v>
      </c>
      <c r="C19" t="s">
        <v>24</v>
      </c>
      <c r="E19" s="178" t="str">
        <f>'1号様式'!E18</f>
        <v>令和　　年度</v>
      </c>
    </row>
    <row r="20" spans="2:9" x14ac:dyDescent="0.2">
      <c r="B20" s="56"/>
    </row>
    <row r="21" spans="2:9" ht="14.4" x14ac:dyDescent="0.2">
      <c r="B21" s="56">
        <v>2</v>
      </c>
      <c r="C21" t="s">
        <v>211</v>
      </c>
      <c r="E21" s="274">
        <f>F32+H41+H45</f>
        <v>0</v>
      </c>
      <c r="F21" s="274"/>
      <c r="G21" s="243" t="s">
        <v>278</v>
      </c>
    </row>
    <row r="22" spans="2:9" x14ac:dyDescent="0.2">
      <c r="B22" s="56"/>
    </row>
    <row r="24" spans="2:9" x14ac:dyDescent="0.2">
      <c r="B24" s="56">
        <v>3</v>
      </c>
      <c r="C24" t="s">
        <v>134</v>
      </c>
    </row>
    <row r="25" spans="2:9" x14ac:dyDescent="0.2">
      <c r="C25" s="18" t="s">
        <v>5</v>
      </c>
      <c r="D25" t="s">
        <v>10</v>
      </c>
    </row>
    <row r="26" spans="2:9" x14ac:dyDescent="0.2">
      <c r="C26" s="2"/>
      <c r="D26" s="19" t="s">
        <v>135</v>
      </c>
    </row>
    <row r="27" spans="2:9" ht="27" customHeight="1" x14ac:dyDescent="0.2">
      <c r="D27" s="275" t="s">
        <v>21</v>
      </c>
      <c r="E27" s="276"/>
      <c r="F27" s="283" t="s">
        <v>247</v>
      </c>
      <c r="G27" s="284"/>
      <c r="H27" s="283" t="s">
        <v>246</v>
      </c>
      <c r="I27" s="284"/>
    </row>
    <row r="28" spans="2:9" ht="30" customHeight="1" x14ac:dyDescent="0.2">
      <c r="D28" s="281"/>
      <c r="E28" s="282"/>
      <c r="F28" s="419">
        <f>Sheet1!F6</f>
        <v>0</v>
      </c>
      <c r="G28" s="420"/>
      <c r="H28" s="421"/>
      <c r="I28" s="422"/>
    </row>
    <row r="29" spans="2:9" ht="14.25" customHeight="1" x14ac:dyDescent="0.2">
      <c r="D29" s="52" t="s">
        <v>210</v>
      </c>
      <c r="E29" s="5"/>
      <c r="F29" s="21"/>
      <c r="G29" s="21"/>
      <c r="H29" s="51"/>
      <c r="I29" s="51"/>
    </row>
    <row r="30" spans="2:9" ht="10.5" customHeight="1" x14ac:dyDescent="0.2">
      <c r="D30" s="20"/>
      <c r="E30" s="21"/>
      <c r="F30" s="21"/>
      <c r="H30" s="20"/>
      <c r="I30" s="22"/>
    </row>
    <row r="31" spans="2:9" ht="15" customHeight="1" x14ac:dyDescent="0.2">
      <c r="D31" t="s">
        <v>211</v>
      </c>
      <c r="H31" s="20"/>
      <c r="I31" s="22"/>
    </row>
    <row r="32" spans="2:9" ht="15.75" customHeight="1" x14ac:dyDescent="0.2">
      <c r="D32" s="28" t="s">
        <v>25</v>
      </c>
      <c r="E32" s="29">
        <f>F28</f>
        <v>0</v>
      </c>
      <c r="F32" s="164">
        <f>IF(F28*10000&gt;5000000,5000000,F28*10000)</f>
        <v>0</v>
      </c>
      <c r="G32" t="s">
        <v>71</v>
      </c>
    </row>
    <row r="33" spans="2:9" x14ac:dyDescent="0.2">
      <c r="F33" s="2" t="s">
        <v>212</v>
      </c>
    </row>
    <row r="34" spans="2:9" x14ac:dyDescent="0.2">
      <c r="C34" s="18" t="s">
        <v>26</v>
      </c>
      <c r="D34" t="s">
        <v>27</v>
      </c>
    </row>
    <row r="35" spans="2:9" x14ac:dyDescent="0.2">
      <c r="C35" s="2"/>
      <c r="D35" t="s">
        <v>136</v>
      </c>
      <c r="I35" s="56" t="s">
        <v>60</v>
      </c>
    </row>
    <row r="36" spans="2:9" ht="25.5" customHeight="1" x14ac:dyDescent="0.2">
      <c r="D36" s="270" t="s">
        <v>21</v>
      </c>
      <c r="E36" s="270"/>
      <c r="F36" s="57" t="s">
        <v>137</v>
      </c>
      <c r="G36" s="63" t="s">
        <v>29</v>
      </c>
      <c r="H36" s="63" t="s">
        <v>174</v>
      </c>
      <c r="I36" s="57" t="s">
        <v>56</v>
      </c>
    </row>
    <row r="37" spans="2:9" ht="30" customHeight="1" x14ac:dyDescent="0.2">
      <c r="D37" s="281"/>
      <c r="E37" s="282"/>
      <c r="F37" s="191">
        <f>'7号様式の3 '!G33</f>
        <v>0</v>
      </c>
      <c r="G37" s="190">
        <f>'7号様式の3 '!I33</f>
        <v>0</v>
      </c>
      <c r="H37" s="190">
        <f>'7号様式の3 '!J33</f>
        <v>0</v>
      </c>
      <c r="I37" s="169"/>
    </row>
    <row r="38" spans="2:9" x14ac:dyDescent="0.2">
      <c r="D38" s="52" t="s">
        <v>210</v>
      </c>
      <c r="E38" s="5"/>
      <c r="F38" s="21"/>
      <c r="G38" s="46"/>
      <c r="H38" s="46"/>
      <c r="I38" s="51"/>
    </row>
    <row r="39" spans="2:9" ht="11.25" customHeight="1" x14ac:dyDescent="0.2">
      <c r="D39" s="20"/>
      <c r="E39" s="20"/>
      <c r="F39" s="20"/>
      <c r="G39" s="20"/>
      <c r="H39" s="20"/>
      <c r="I39" s="20"/>
    </row>
    <row r="40" spans="2:9" ht="13.5" customHeight="1" x14ac:dyDescent="0.2">
      <c r="D40" t="s">
        <v>211</v>
      </c>
      <c r="E40" s="20"/>
      <c r="F40" s="20"/>
      <c r="G40" s="20"/>
      <c r="H40" s="20"/>
      <c r="I40" s="20"/>
    </row>
    <row r="41" spans="2:9" ht="15" customHeight="1" x14ac:dyDescent="0.2">
      <c r="D41" t="s">
        <v>57</v>
      </c>
      <c r="E41" s="20"/>
      <c r="F41" s="177">
        <f>H37</f>
        <v>0</v>
      </c>
      <c r="G41" s="234" t="s">
        <v>277</v>
      </c>
      <c r="H41" s="266">
        <f>ROUNDDOWN(H37,-3)</f>
        <v>0</v>
      </c>
      <c r="I41" s="20" t="s">
        <v>59</v>
      </c>
    </row>
    <row r="42" spans="2:9" x14ac:dyDescent="0.2">
      <c r="H42" s="2" t="s">
        <v>214</v>
      </c>
    </row>
    <row r="43" spans="2:9" ht="16.5" customHeight="1" x14ac:dyDescent="0.2">
      <c r="C43" s="233" t="s">
        <v>271</v>
      </c>
      <c r="D43" s="222" t="s">
        <v>264</v>
      </c>
      <c r="E43" s="234"/>
      <c r="F43" s="235"/>
      <c r="G43" s="234"/>
      <c r="H43" s="236"/>
      <c r="I43" s="234"/>
    </row>
    <row r="44" spans="2:9" ht="16.5" customHeight="1" x14ac:dyDescent="0.2">
      <c r="C44" s="233"/>
      <c r="D44" s="235" t="s">
        <v>211</v>
      </c>
      <c r="E44" s="234"/>
      <c r="F44" s="235"/>
      <c r="G44" s="234"/>
      <c r="H44" s="236"/>
      <c r="I44" s="234"/>
    </row>
    <row r="45" spans="2:9" ht="16.5" customHeight="1" x14ac:dyDescent="0.2">
      <c r="C45" s="235"/>
      <c r="D45" s="235" t="s">
        <v>310</v>
      </c>
      <c r="E45" s="235"/>
      <c r="F45" s="256">
        <f>'7号様式の3 '!J50</f>
        <v>0</v>
      </c>
      <c r="G45" s="257" t="s">
        <v>311</v>
      </c>
      <c r="H45" s="267">
        <f>IF(F45&gt;600000,200000,ROUNDDOWN(F45/3,-3))</f>
        <v>0</v>
      </c>
      <c r="I45" s="238" t="s">
        <v>273</v>
      </c>
    </row>
    <row r="46" spans="2:9" ht="16.5" customHeight="1" x14ac:dyDescent="0.2">
      <c r="C46" s="235"/>
      <c r="D46" s="235"/>
      <c r="E46" s="239" t="s">
        <v>210</v>
      </c>
      <c r="F46" s="235"/>
      <c r="G46" s="238"/>
      <c r="H46" s="225" t="s">
        <v>274</v>
      </c>
      <c r="I46" s="236"/>
    </row>
    <row r="47" spans="2:9" x14ac:dyDescent="0.2">
      <c r="G47" s="258"/>
      <c r="H47" s="2"/>
    </row>
    <row r="48" spans="2:9" x14ac:dyDescent="0.2">
      <c r="B48" s="204">
        <v>4</v>
      </c>
      <c r="C48" t="s">
        <v>30</v>
      </c>
    </row>
    <row r="49" spans="3:4" x14ac:dyDescent="0.2">
      <c r="C49" s="18" t="s">
        <v>5</v>
      </c>
      <c r="D49" t="s">
        <v>232</v>
      </c>
    </row>
    <row r="50" spans="3:4" x14ac:dyDescent="0.2">
      <c r="C50" s="18" t="s">
        <v>6</v>
      </c>
      <c r="D50" t="s">
        <v>199</v>
      </c>
    </row>
    <row r="51" spans="3:4" x14ac:dyDescent="0.2">
      <c r="C51" s="18" t="s">
        <v>7</v>
      </c>
      <c r="D51" t="s">
        <v>231</v>
      </c>
    </row>
    <row r="52" spans="3:4" x14ac:dyDescent="0.2">
      <c r="C52" s="233" t="s">
        <v>9</v>
      </c>
      <c r="D52" s="222" t="s">
        <v>312</v>
      </c>
    </row>
    <row r="53" spans="3:4" x14ac:dyDescent="0.2">
      <c r="C53" s="18" t="s">
        <v>194</v>
      </c>
      <c r="D53" t="s">
        <v>313</v>
      </c>
    </row>
  </sheetData>
  <mergeCells count="16">
    <mergeCell ref="A2:D2"/>
    <mergeCell ref="F28:G28"/>
    <mergeCell ref="D36:E36"/>
    <mergeCell ref="D37:E37"/>
    <mergeCell ref="B13:I13"/>
    <mergeCell ref="A15:J15"/>
    <mergeCell ref="D27:E27"/>
    <mergeCell ref="H27:I27"/>
    <mergeCell ref="D28:E28"/>
    <mergeCell ref="H28:I28"/>
    <mergeCell ref="E21:F21"/>
    <mergeCell ref="G9:I9"/>
    <mergeCell ref="G10:I10"/>
    <mergeCell ref="G11:I11"/>
    <mergeCell ref="H3:I3"/>
    <mergeCell ref="F27:G27"/>
  </mergeCells>
  <phoneticPr fontId="1"/>
  <pageMargins left="0.70866141732283472" right="0.70866141732283472" top="0.74803149606299213" bottom="0.74803149606299213"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FF0000"/>
  </sheetPr>
  <dimension ref="A1:R78"/>
  <sheetViews>
    <sheetView topLeftCell="A4" zoomScaleNormal="100" workbookViewId="0">
      <selection activeCell="C13" sqref="C13"/>
    </sheetView>
  </sheetViews>
  <sheetFormatPr defaultRowHeight="13.2" x14ac:dyDescent="0.2"/>
  <cols>
    <col min="1" max="1" width="1.21875" customWidth="1"/>
    <col min="2" max="2" width="7.44140625" customWidth="1"/>
    <col min="3" max="3" width="4.109375" customWidth="1"/>
    <col min="4" max="4" width="11.33203125" customWidth="1"/>
    <col min="5" max="10" width="11.109375" customWidth="1"/>
    <col min="12" max="18" width="0" hidden="1" customWidth="1"/>
  </cols>
  <sheetData>
    <row r="1" spans="1:10" x14ac:dyDescent="0.2">
      <c r="A1" t="s">
        <v>200</v>
      </c>
      <c r="B1" s="78"/>
      <c r="C1" s="41"/>
      <c r="D1" s="41"/>
      <c r="E1" s="41"/>
      <c r="F1" s="41"/>
    </row>
    <row r="2" spans="1:10" ht="16.2" x14ac:dyDescent="0.2">
      <c r="A2" s="41"/>
      <c r="B2" s="41"/>
      <c r="C2" s="41"/>
      <c r="D2" s="304" t="s">
        <v>154</v>
      </c>
      <c r="E2" s="304"/>
      <c r="F2" s="304"/>
      <c r="G2" s="304"/>
      <c r="H2" s="304"/>
    </row>
    <row r="3" spans="1:10" ht="16.2" x14ac:dyDescent="0.2">
      <c r="A3" s="41"/>
      <c r="B3" s="41"/>
      <c r="C3" s="41"/>
      <c r="D3" s="79"/>
      <c r="E3" s="79"/>
      <c r="F3" s="79"/>
      <c r="G3" s="79"/>
      <c r="H3" s="79"/>
    </row>
    <row r="4" spans="1:10" x14ac:dyDescent="0.2">
      <c r="A4" s="41" t="s">
        <v>117</v>
      </c>
      <c r="C4" s="41"/>
      <c r="D4" s="41"/>
      <c r="E4" s="41"/>
      <c r="F4" s="41"/>
    </row>
    <row r="5" spans="1:10" x14ac:dyDescent="0.2">
      <c r="A5" s="41"/>
      <c r="B5" s="41" t="s">
        <v>170</v>
      </c>
      <c r="C5" s="41"/>
      <c r="D5" s="41"/>
      <c r="E5" s="41"/>
      <c r="F5" s="41"/>
    </row>
    <row r="6" spans="1:10" ht="10.5" customHeight="1" x14ac:dyDescent="0.2">
      <c r="A6" s="41"/>
      <c r="C6" s="41"/>
      <c r="D6" s="41"/>
      <c r="E6" s="108"/>
      <c r="F6" s="108"/>
      <c r="G6" s="108"/>
      <c r="H6" s="108"/>
      <c r="I6" s="108"/>
      <c r="J6" s="108"/>
    </row>
    <row r="7" spans="1:10" x14ac:dyDescent="0.2">
      <c r="B7" s="44" t="s">
        <v>155</v>
      </c>
      <c r="C7" s="41"/>
      <c r="D7" s="41"/>
      <c r="E7" s="41"/>
      <c r="F7" s="41"/>
    </row>
    <row r="8" spans="1:10" x14ac:dyDescent="0.2">
      <c r="B8" s="270" t="s">
        <v>35</v>
      </c>
      <c r="C8" s="270"/>
      <c r="D8" s="270"/>
      <c r="E8" s="300"/>
      <c r="F8" s="301"/>
      <c r="G8" s="300"/>
      <c r="H8" s="301"/>
      <c r="I8" s="300"/>
      <c r="J8" s="301"/>
    </row>
    <row r="9" spans="1:10" ht="15" customHeight="1" x14ac:dyDescent="0.2">
      <c r="B9" s="270" t="s">
        <v>87</v>
      </c>
      <c r="C9" s="270"/>
      <c r="D9" s="270"/>
      <c r="E9" s="300"/>
      <c r="F9" s="301"/>
      <c r="G9" s="300"/>
      <c r="H9" s="301"/>
      <c r="I9" s="300"/>
      <c r="J9" s="301"/>
    </row>
    <row r="10" spans="1:10" ht="15" customHeight="1" x14ac:dyDescent="0.2">
      <c r="B10" s="270" t="s">
        <v>66</v>
      </c>
      <c r="C10" s="270"/>
      <c r="D10" s="270"/>
      <c r="E10" s="300"/>
      <c r="F10" s="301"/>
      <c r="G10" s="300"/>
      <c r="H10" s="301"/>
      <c r="I10" s="300"/>
      <c r="J10" s="301"/>
    </row>
    <row r="11" spans="1:10" ht="15" customHeight="1" x14ac:dyDescent="0.2">
      <c r="B11" s="270" t="s">
        <v>73</v>
      </c>
      <c r="C11" s="270"/>
      <c r="D11" s="270"/>
      <c r="E11" s="295"/>
      <c r="F11" s="296"/>
      <c r="G11" s="295"/>
      <c r="H11" s="296"/>
      <c r="I11" s="295"/>
      <c r="J11" s="296"/>
    </row>
    <row r="12" spans="1:10" ht="15" customHeight="1" x14ac:dyDescent="0.2">
      <c r="B12" s="342" t="s">
        <v>168</v>
      </c>
      <c r="C12" s="61" t="s">
        <v>253</v>
      </c>
      <c r="D12" s="10" t="s">
        <v>19</v>
      </c>
      <c r="E12" s="11" t="s">
        <v>23</v>
      </c>
      <c r="F12" s="11" t="s">
        <v>22</v>
      </c>
      <c r="G12" s="11" t="s">
        <v>23</v>
      </c>
      <c r="H12" s="11" t="s">
        <v>22</v>
      </c>
      <c r="I12" s="11" t="s">
        <v>23</v>
      </c>
      <c r="J12" s="11" t="s">
        <v>22</v>
      </c>
    </row>
    <row r="13" spans="1:10" ht="15" customHeight="1" x14ac:dyDescent="0.2">
      <c r="B13" s="346"/>
      <c r="C13" s="183"/>
      <c r="D13" s="12" t="s">
        <v>12</v>
      </c>
      <c r="E13" s="139"/>
      <c r="F13" s="139"/>
      <c r="G13" s="139"/>
      <c r="H13" s="139"/>
      <c r="I13" s="139"/>
      <c r="J13" s="139"/>
    </row>
    <row r="14" spans="1:10" ht="15" customHeight="1" x14ac:dyDescent="0.2">
      <c r="B14" s="423"/>
      <c r="C14" s="81"/>
      <c r="D14" s="14" t="s">
        <v>13</v>
      </c>
      <c r="E14" s="141">
        <f>E13</f>
        <v>0</v>
      </c>
      <c r="F14" s="141">
        <f>F13*2</f>
        <v>0</v>
      </c>
      <c r="G14" s="141">
        <f t="shared" ref="G14" si="0">G13</f>
        <v>0</v>
      </c>
      <c r="H14" s="141">
        <f t="shared" ref="H14" si="1">H13*2</f>
        <v>0</v>
      </c>
      <c r="I14" s="141">
        <f t="shared" ref="I14" si="2">I13</f>
        <v>0</v>
      </c>
      <c r="J14" s="141">
        <f t="shared" ref="J14" si="3">J13*2</f>
        <v>0</v>
      </c>
    </row>
    <row r="15" spans="1:10" ht="15" customHeight="1" x14ac:dyDescent="0.2">
      <c r="C15" s="5"/>
      <c r="D15" s="65"/>
      <c r="E15" s="6"/>
      <c r="F15" s="6"/>
      <c r="G15" s="6"/>
      <c r="I15" s="6"/>
    </row>
    <row r="16" spans="1:10" ht="15" customHeight="1" x14ac:dyDescent="0.2">
      <c r="B16" s="270" t="s">
        <v>87</v>
      </c>
      <c r="C16" s="270"/>
      <c r="D16" s="270"/>
      <c r="E16" s="300"/>
      <c r="F16" s="301"/>
      <c r="G16" s="300"/>
      <c r="H16" s="301"/>
      <c r="I16" s="320" t="s">
        <v>45</v>
      </c>
      <c r="J16" s="321"/>
    </row>
    <row r="17" spans="1:10" ht="15" customHeight="1" x14ac:dyDescent="0.2">
      <c r="B17" s="270" t="s">
        <v>35</v>
      </c>
      <c r="C17" s="270"/>
      <c r="D17" s="270"/>
      <c r="E17" s="300"/>
      <c r="F17" s="301"/>
      <c r="G17" s="300"/>
      <c r="H17" s="301"/>
      <c r="I17" s="322"/>
      <c r="J17" s="323"/>
    </row>
    <row r="18" spans="1:10" ht="15" customHeight="1" x14ac:dyDescent="0.2">
      <c r="B18" s="271" t="s">
        <v>66</v>
      </c>
      <c r="C18" s="271"/>
      <c r="D18" s="271"/>
      <c r="E18" s="300"/>
      <c r="F18" s="301"/>
      <c r="G18" s="300"/>
      <c r="H18" s="301"/>
      <c r="I18" s="322"/>
      <c r="J18" s="323"/>
    </row>
    <row r="19" spans="1:10" ht="15" customHeight="1" x14ac:dyDescent="0.2">
      <c r="B19" s="270" t="s">
        <v>73</v>
      </c>
      <c r="C19" s="270"/>
      <c r="D19" s="270"/>
      <c r="E19" s="295"/>
      <c r="F19" s="296"/>
      <c r="G19" s="295"/>
      <c r="H19" s="296"/>
      <c r="I19" s="379"/>
      <c r="J19" s="380"/>
    </row>
    <row r="20" spans="1:10" ht="15" customHeight="1" x14ac:dyDescent="0.2">
      <c r="B20" s="342" t="s">
        <v>168</v>
      </c>
      <c r="C20" s="201" t="s">
        <v>253</v>
      </c>
      <c r="D20" s="10" t="s">
        <v>19</v>
      </c>
      <c r="E20" s="11" t="s">
        <v>23</v>
      </c>
      <c r="F20" s="11" t="s">
        <v>22</v>
      </c>
      <c r="G20" s="11" t="s">
        <v>23</v>
      </c>
      <c r="H20" s="54" t="s">
        <v>22</v>
      </c>
      <c r="I20" s="67" t="s">
        <v>23</v>
      </c>
      <c r="J20" s="11" t="s">
        <v>22</v>
      </c>
    </row>
    <row r="21" spans="1:10" ht="15" customHeight="1" x14ac:dyDescent="0.2">
      <c r="B21" s="346"/>
      <c r="C21" s="179">
        <f>C13</f>
        <v>0</v>
      </c>
      <c r="D21" s="12" t="s">
        <v>12</v>
      </c>
      <c r="E21" s="139"/>
      <c r="F21" s="139"/>
      <c r="G21" s="139"/>
      <c r="H21" s="142"/>
      <c r="I21" s="180">
        <f>E13+G13+I13+E21+G21</f>
        <v>0</v>
      </c>
      <c r="J21" s="144">
        <f>F13+H13+J13+F21+H21</f>
        <v>0</v>
      </c>
    </row>
    <row r="22" spans="1:10" ht="15" customHeight="1" x14ac:dyDescent="0.2">
      <c r="B22" s="423"/>
      <c r="C22" s="81"/>
      <c r="D22" s="14" t="s">
        <v>13</v>
      </c>
      <c r="E22" s="141">
        <f>E21</f>
        <v>0</v>
      </c>
      <c r="F22" s="141">
        <f>F21*2</f>
        <v>0</v>
      </c>
      <c r="G22" s="141">
        <f t="shared" ref="G22" si="4">G21</f>
        <v>0</v>
      </c>
      <c r="H22" s="148">
        <f t="shared" ref="H22" si="5">H21*2</f>
        <v>0</v>
      </c>
      <c r="I22" s="149">
        <f>E14+G14+I14+E22+G22</f>
        <v>0</v>
      </c>
      <c r="J22" s="150">
        <f>F14+H14+J14+F22+H22</f>
        <v>0</v>
      </c>
    </row>
    <row r="25" spans="1:10" ht="13.8" thickBot="1" x14ac:dyDescent="0.25">
      <c r="I25" s="313" t="s">
        <v>169</v>
      </c>
      <c r="J25" s="313"/>
    </row>
    <row r="26" spans="1:10" ht="19.5" customHeight="1" thickBot="1" x14ac:dyDescent="0.25">
      <c r="G26" s="309" t="s">
        <v>98</v>
      </c>
      <c r="H26" s="310"/>
      <c r="I26" s="352">
        <f>I21+J21</f>
        <v>0</v>
      </c>
      <c r="J26" s="353"/>
    </row>
    <row r="29" spans="1:10" ht="13.5" customHeight="1" x14ac:dyDescent="0.2">
      <c r="A29" s="41"/>
      <c r="B29" s="44" t="s">
        <v>156</v>
      </c>
      <c r="C29" s="41"/>
      <c r="D29" s="41"/>
      <c r="E29" s="41"/>
      <c r="F29" s="41"/>
    </row>
    <row r="30" spans="1:10" x14ac:dyDescent="0.2">
      <c r="B30" s="270" t="s">
        <v>35</v>
      </c>
      <c r="C30" s="270"/>
      <c r="D30" s="270"/>
      <c r="E30" s="300"/>
      <c r="F30" s="301"/>
      <c r="G30" s="300"/>
      <c r="H30" s="301"/>
      <c r="I30" s="300"/>
      <c r="J30" s="301"/>
    </row>
    <row r="31" spans="1:10" ht="15" customHeight="1" x14ac:dyDescent="0.2">
      <c r="B31" s="270" t="s">
        <v>87</v>
      </c>
      <c r="C31" s="270"/>
      <c r="D31" s="270"/>
      <c r="E31" s="300"/>
      <c r="F31" s="301"/>
      <c r="G31" s="300"/>
      <c r="H31" s="301"/>
      <c r="I31" s="300"/>
      <c r="J31" s="301"/>
    </row>
    <row r="32" spans="1:10" ht="15" customHeight="1" x14ac:dyDescent="0.2">
      <c r="B32" s="270" t="s">
        <v>66</v>
      </c>
      <c r="C32" s="270"/>
      <c r="D32" s="270"/>
      <c r="E32" s="300"/>
      <c r="F32" s="301"/>
      <c r="G32" s="300"/>
      <c r="H32" s="301"/>
      <c r="I32" s="300"/>
      <c r="J32" s="301"/>
    </row>
    <row r="33" spans="2:18" ht="15" customHeight="1" x14ac:dyDescent="0.2">
      <c r="B33" s="270" t="s">
        <v>73</v>
      </c>
      <c r="C33" s="270"/>
      <c r="D33" s="270"/>
      <c r="E33" s="295"/>
      <c r="F33" s="296"/>
      <c r="G33" s="295"/>
      <c r="H33" s="296"/>
      <c r="I33" s="295"/>
      <c r="J33" s="296"/>
    </row>
    <row r="34" spans="2:18" ht="15" customHeight="1" x14ac:dyDescent="0.2">
      <c r="B34" s="342" t="s">
        <v>168</v>
      </c>
      <c r="C34" s="201" t="s">
        <v>253</v>
      </c>
      <c r="D34" s="10" t="s">
        <v>19</v>
      </c>
      <c r="E34" s="11" t="s">
        <v>23</v>
      </c>
      <c r="F34" s="11" t="s">
        <v>22</v>
      </c>
      <c r="G34" s="11" t="s">
        <v>23</v>
      </c>
      <c r="H34" s="11" t="s">
        <v>22</v>
      </c>
      <c r="I34" s="11" t="s">
        <v>23</v>
      </c>
      <c r="J34" s="11" t="s">
        <v>22</v>
      </c>
    </row>
    <row r="35" spans="2:18" ht="15" customHeight="1" x14ac:dyDescent="0.2">
      <c r="B35" s="346"/>
      <c r="C35" s="58">
        <f>C13</f>
        <v>0</v>
      </c>
      <c r="D35" s="12" t="s">
        <v>12</v>
      </c>
      <c r="E35" s="139"/>
      <c r="F35" s="139"/>
      <c r="G35" s="139"/>
      <c r="H35" s="139"/>
      <c r="I35" s="139"/>
      <c r="J35" s="139"/>
    </row>
    <row r="36" spans="2:18" ht="15" customHeight="1" x14ac:dyDescent="0.2">
      <c r="B36" s="423"/>
      <c r="C36" s="81"/>
      <c r="D36" s="14" t="s">
        <v>13</v>
      </c>
      <c r="E36" s="150">
        <f>E35</f>
        <v>0</v>
      </c>
      <c r="F36" s="150">
        <f>F35*2</f>
        <v>0</v>
      </c>
      <c r="G36" s="150">
        <f t="shared" ref="G36" si="6">G35</f>
        <v>0</v>
      </c>
      <c r="H36" s="150">
        <f t="shared" ref="H36" si="7">H35*2</f>
        <v>0</v>
      </c>
      <c r="I36" s="150">
        <f t="shared" ref="I36" si="8">I35</f>
        <v>0</v>
      </c>
      <c r="J36" s="150">
        <f t="shared" ref="J36" si="9">J35*2</f>
        <v>0</v>
      </c>
    </row>
    <row r="37" spans="2:18" ht="5.25" customHeight="1" x14ac:dyDescent="0.2">
      <c r="B37" s="86"/>
      <c r="C37" s="51"/>
      <c r="D37" s="87"/>
      <c r="E37" s="88"/>
      <c r="F37" s="88"/>
      <c r="G37" s="88"/>
      <c r="H37" s="88"/>
      <c r="I37" s="6"/>
      <c r="J37" s="6"/>
    </row>
    <row r="38" spans="2:18" x14ac:dyDescent="0.2">
      <c r="B38" s="426" t="s">
        <v>182</v>
      </c>
      <c r="C38" s="427"/>
      <c r="D38" s="10" t="s">
        <v>19</v>
      </c>
      <c r="E38" s="11" t="s">
        <v>23</v>
      </c>
      <c r="F38" s="11" t="s">
        <v>22</v>
      </c>
      <c r="G38" s="11" t="s">
        <v>23</v>
      </c>
      <c r="H38" s="54" t="s">
        <v>22</v>
      </c>
      <c r="I38" s="11" t="s">
        <v>23</v>
      </c>
      <c r="J38" s="11" t="s">
        <v>22</v>
      </c>
    </row>
    <row r="39" spans="2:18" x14ac:dyDescent="0.2">
      <c r="B39" s="428"/>
      <c r="C39" s="429"/>
      <c r="D39" s="12" t="s">
        <v>12</v>
      </c>
      <c r="E39" s="139"/>
      <c r="F39" s="139"/>
      <c r="G39" s="139"/>
      <c r="H39" s="142"/>
      <c r="I39" s="139"/>
      <c r="J39" s="194"/>
    </row>
    <row r="40" spans="2:18" x14ac:dyDescent="0.2">
      <c r="B40" s="430"/>
      <c r="C40" s="431"/>
      <c r="D40" s="14" t="s">
        <v>13</v>
      </c>
      <c r="E40" s="150">
        <f>E39</f>
        <v>0</v>
      </c>
      <c r="F40" s="150">
        <f>F39*2</f>
        <v>0</v>
      </c>
      <c r="G40" s="150">
        <f t="shared" ref="G40" si="10">G39</f>
        <v>0</v>
      </c>
      <c r="H40" s="151">
        <f t="shared" ref="H40" si="11">H39*2</f>
        <v>0</v>
      </c>
      <c r="I40" s="150">
        <f t="shared" ref="I40" si="12">I39</f>
        <v>0</v>
      </c>
      <c r="J40" s="150">
        <f t="shared" ref="J40" si="13">J39*2</f>
        <v>0</v>
      </c>
    </row>
    <row r="41" spans="2:18" ht="10.5" customHeight="1" x14ac:dyDescent="0.2">
      <c r="C41" s="5"/>
      <c r="D41" s="65"/>
      <c r="E41" s="6"/>
      <c r="F41" s="6"/>
      <c r="G41" s="6"/>
      <c r="I41" s="6"/>
    </row>
    <row r="42" spans="2:18" x14ac:dyDescent="0.2">
      <c r="B42" s="331" t="s">
        <v>101</v>
      </c>
      <c r="C42" s="341"/>
      <c r="D42" s="93" t="s">
        <v>100</v>
      </c>
      <c r="E42" s="181">
        <f>E35-E39</f>
        <v>0</v>
      </c>
      <c r="F42" s="181">
        <f t="shared" ref="F42:J42" si="14">F35-F39</f>
        <v>0</v>
      </c>
      <c r="G42" s="181">
        <f t="shared" si="14"/>
        <v>0</v>
      </c>
      <c r="H42" s="181">
        <f t="shared" si="14"/>
        <v>0</v>
      </c>
      <c r="I42" s="181">
        <f t="shared" si="14"/>
        <v>0</v>
      </c>
      <c r="J42" s="181">
        <f t="shared" si="14"/>
        <v>0</v>
      </c>
    </row>
    <row r="43" spans="2:18" x14ac:dyDescent="0.2">
      <c r="B43" s="341"/>
      <c r="C43" s="341"/>
      <c r="D43" s="334" t="s">
        <v>13</v>
      </c>
      <c r="E43" s="182">
        <f>E42</f>
        <v>0</v>
      </c>
      <c r="F43" s="182">
        <f>F42*2</f>
        <v>0</v>
      </c>
      <c r="G43" s="182">
        <f>G42</f>
        <v>0</v>
      </c>
      <c r="H43" s="182">
        <f>H42*2</f>
        <v>0</v>
      </c>
      <c r="I43" s="182">
        <f>I42</f>
        <v>0</v>
      </c>
      <c r="J43" s="182">
        <f>J42*2</f>
        <v>0</v>
      </c>
    </row>
    <row r="44" spans="2:18" x14ac:dyDescent="0.2">
      <c r="B44" s="341"/>
      <c r="C44" s="341"/>
      <c r="D44" s="335"/>
      <c r="E44" s="424">
        <f>E43+F43</f>
        <v>0</v>
      </c>
      <c r="F44" s="425"/>
      <c r="G44" s="424">
        <f t="shared" ref="G44" si="15">G43+H43</f>
        <v>0</v>
      </c>
      <c r="H44" s="425"/>
      <c r="I44" s="424">
        <f t="shared" ref="I44" si="16">I43+J43</f>
        <v>0</v>
      </c>
      <c r="J44" s="425"/>
    </row>
    <row r="45" spans="2:18" x14ac:dyDescent="0.2">
      <c r="B45" s="432" t="s">
        <v>44</v>
      </c>
      <c r="C45" s="432"/>
      <c r="D45" s="432"/>
      <c r="E45" s="433">
        <f>N59</f>
        <v>0</v>
      </c>
      <c r="F45" s="434"/>
      <c r="G45" s="433">
        <f>P59</f>
        <v>0</v>
      </c>
      <c r="H45" s="434"/>
      <c r="I45" s="433">
        <f>R59</f>
        <v>0</v>
      </c>
      <c r="J45" s="434"/>
    </row>
    <row r="46" spans="2:18" ht="21.75" customHeight="1" x14ac:dyDescent="0.2">
      <c r="C46" s="5"/>
      <c r="D46" s="65"/>
      <c r="E46" s="6"/>
      <c r="F46" s="6"/>
      <c r="G46" s="6"/>
      <c r="I46" s="6"/>
    </row>
    <row r="47" spans="2:18" ht="15" customHeight="1" thickBot="1" x14ac:dyDescent="0.25">
      <c r="C47" s="5"/>
      <c r="D47" s="65"/>
      <c r="G47" s="313" t="s">
        <v>107</v>
      </c>
      <c r="H47" s="313"/>
      <c r="L47" s="130"/>
      <c r="M47" s="134">
        <f>E35</f>
        <v>0</v>
      </c>
      <c r="N47" s="134">
        <f t="shared" ref="N47:R47" si="17">F35</f>
        <v>0</v>
      </c>
      <c r="O47" s="134">
        <f t="shared" si="17"/>
        <v>0</v>
      </c>
      <c r="P47" s="134">
        <f t="shared" si="17"/>
        <v>0</v>
      </c>
      <c r="Q47" s="134">
        <f t="shared" si="17"/>
        <v>0</v>
      </c>
      <c r="R47" s="134">
        <f t="shared" si="17"/>
        <v>0</v>
      </c>
    </row>
    <row r="48" spans="2:18" ht="18" customHeight="1" thickBot="1" x14ac:dyDescent="0.25">
      <c r="C48" s="5"/>
      <c r="D48" s="65"/>
      <c r="E48" s="309" t="s">
        <v>98</v>
      </c>
      <c r="F48" s="310"/>
      <c r="G48" s="352">
        <f>E45+G45+I45</f>
        <v>0</v>
      </c>
      <c r="H48" s="438"/>
      <c r="L48" s="130" t="s">
        <v>235</v>
      </c>
      <c r="M48" s="134">
        <f>E39</f>
        <v>0</v>
      </c>
      <c r="N48" s="134">
        <f t="shared" ref="N48:R48" si="18">F39</f>
        <v>0</v>
      </c>
      <c r="O48" s="134">
        <f t="shared" si="18"/>
        <v>0</v>
      </c>
      <c r="P48" s="134">
        <f t="shared" si="18"/>
        <v>0</v>
      </c>
      <c r="Q48" s="134">
        <f t="shared" si="18"/>
        <v>0</v>
      </c>
      <c r="R48" s="134">
        <f t="shared" si="18"/>
        <v>0</v>
      </c>
    </row>
    <row r="49" spans="2:18" ht="9" customHeight="1" x14ac:dyDescent="0.2">
      <c r="L49" s="130"/>
      <c r="M49" s="135">
        <f>M47-M48</f>
        <v>0</v>
      </c>
      <c r="N49" s="136">
        <f t="shared" ref="N49:R49" si="19">N47-N48</f>
        <v>0</v>
      </c>
      <c r="O49" s="135">
        <f t="shared" si="19"/>
        <v>0</v>
      </c>
      <c r="P49" s="136">
        <f t="shared" si="19"/>
        <v>0</v>
      </c>
      <c r="Q49" s="135">
        <f t="shared" si="19"/>
        <v>0</v>
      </c>
      <c r="R49" s="136">
        <f t="shared" si="19"/>
        <v>0</v>
      </c>
    </row>
    <row r="50" spans="2:18" x14ac:dyDescent="0.2">
      <c r="B50" s="95" t="s">
        <v>102</v>
      </c>
      <c r="C50" s="96"/>
      <c r="D50" s="97"/>
      <c r="L50" s="130"/>
      <c r="M50" s="137">
        <f>M49</f>
        <v>0</v>
      </c>
      <c r="N50" s="137">
        <f>N49*2</f>
        <v>0</v>
      </c>
      <c r="O50" s="137">
        <f t="shared" ref="O50" si="20">O49</f>
        <v>0</v>
      </c>
      <c r="P50" s="137">
        <f t="shared" ref="P50" si="21">P49*2</f>
        <v>0</v>
      </c>
      <c r="Q50" s="137">
        <f t="shared" ref="Q50" si="22">Q49</f>
        <v>0</v>
      </c>
      <c r="R50" s="138">
        <f t="shared" ref="R50" si="23">R49*2</f>
        <v>0</v>
      </c>
    </row>
    <row r="51" spans="2:18" x14ac:dyDescent="0.2">
      <c r="B51" s="98" t="s">
        <v>171</v>
      </c>
      <c r="C51" s="96"/>
      <c r="D51" s="97"/>
      <c r="L51" s="130"/>
      <c r="M51" s="324">
        <f>SUM(M50:N50)</f>
        <v>0</v>
      </c>
      <c r="N51" s="325"/>
      <c r="O51" s="324">
        <f>SUM(O50:P50)</f>
        <v>0</v>
      </c>
      <c r="P51" s="325"/>
      <c r="Q51" s="324">
        <f>SUM(Q50:R50)</f>
        <v>0</v>
      </c>
      <c r="R51" s="326"/>
    </row>
    <row r="52" spans="2:18" x14ac:dyDescent="0.2">
      <c r="B52" s="98" t="s">
        <v>104</v>
      </c>
      <c r="C52" s="96"/>
      <c r="D52" s="97"/>
      <c r="L52" s="130"/>
      <c r="M52" s="130"/>
      <c r="N52" s="134">
        <f>SUM(M49:N49)</f>
        <v>0</v>
      </c>
      <c r="O52" s="130"/>
      <c r="P52" s="134">
        <f>SUM(O49:P49)</f>
        <v>0</v>
      </c>
      <c r="Q52" s="130"/>
      <c r="R52" s="134">
        <f>SUM(Q49:R49)</f>
        <v>0</v>
      </c>
    </row>
    <row r="53" spans="2:18" x14ac:dyDescent="0.2">
      <c r="B53" s="98" t="s">
        <v>106</v>
      </c>
      <c r="C53" s="96"/>
      <c r="D53" s="97"/>
      <c r="L53" s="130"/>
      <c r="M53" s="130">
        <f t="shared" ref="M53:R53" si="24">IF(M50&gt;0,1,0)</f>
        <v>0</v>
      </c>
      <c r="N53" s="130">
        <f t="shared" si="24"/>
        <v>0</v>
      </c>
      <c r="O53" s="130">
        <f t="shared" si="24"/>
        <v>0</v>
      </c>
      <c r="P53" s="130">
        <f t="shared" si="24"/>
        <v>0</v>
      </c>
      <c r="Q53" s="130">
        <f t="shared" si="24"/>
        <v>0</v>
      </c>
      <c r="R53" s="130">
        <f t="shared" si="24"/>
        <v>0</v>
      </c>
    </row>
    <row r="54" spans="2:18" x14ac:dyDescent="0.2">
      <c r="B54" s="98" t="s">
        <v>105</v>
      </c>
      <c r="C54" s="96"/>
      <c r="D54" s="97"/>
      <c r="L54" s="130"/>
      <c r="M54" s="130"/>
      <c r="N54" s="130">
        <f>SUM(M53:N53)</f>
        <v>0</v>
      </c>
      <c r="O54" s="130"/>
      <c r="P54" s="130">
        <f>SUM(O53:P53)</f>
        <v>0</v>
      </c>
      <c r="Q54" s="130"/>
      <c r="R54" s="130">
        <f>SUM(Q53:R53)</f>
        <v>0</v>
      </c>
    </row>
    <row r="55" spans="2:18" x14ac:dyDescent="0.2">
      <c r="B55" s="98" t="s">
        <v>173</v>
      </c>
      <c r="C55" s="96"/>
      <c r="D55" s="97"/>
      <c r="L55" s="130"/>
      <c r="M55" s="130">
        <f>IF(M53=1,M51,0)</f>
        <v>0</v>
      </c>
      <c r="N55" s="130">
        <f>IF(N53=1,M51,0)</f>
        <v>0</v>
      </c>
      <c r="O55" s="130">
        <f>IF(O53=1,O51,0)</f>
        <v>0</v>
      </c>
      <c r="P55" s="130">
        <f>IF(P53=1,O51,0)</f>
        <v>0</v>
      </c>
      <c r="Q55" s="130">
        <f>IF(Q53=1,Q51,0)</f>
        <v>0</v>
      </c>
      <c r="R55" s="130">
        <f>IF(R53=1,Q51,0)</f>
        <v>0</v>
      </c>
    </row>
    <row r="56" spans="2:18" x14ac:dyDescent="0.2">
      <c r="B56" s="98" t="s">
        <v>172</v>
      </c>
      <c r="C56" s="96"/>
      <c r="D56" s="97"/>
      <c r="L56" s="130"/>
      <c r="M56" s="130">
        <f>M55</f>
        <v>0</v>
      </c>
      <c r="N56" s="130">
        <f>ROUNDUP(N55/2,0)</f>
        <v>0</v>
      </c>
      <c r="O56" s="130">
        <f>O55</f>
        <v>0</v>
      </c>
      <c r="P56" s="130">
        <f>ROUNDUP(P55/2,0)</f>
        <v>0</v>
      </c>
      <c r="Q56" s="130">
        <f>Q55</f>
        <v>0</v>
      </c>
      <c r="R56" s="130">
        <f>ROUNDUP(R55/2,0)</f>
        <v>0</v>
      </c>
    </row>
    <row r="57" spans="2:18" x14ac:dyDescent="0.2">
      <c r="L57" s="130"/>
      <c r="M57" s="130">
        <f>IF(N54=2,M49,0)</f>
        <v>0</v>
      </c>
      <c r="N57" s="130">
        <f>IF(N54=2,N49,0)</f>
        <v>0</v>
      </c>
      <c r="O57" s="130">
        <f>IF(P54=2,O49,0)</f>
        <v>0</v>
      </c>
      <c r="P57" s="130">
        <f>IF(P54=2,P49,0)</f>
        <v>0</v>
      </c>
      <c r="Q57" s="130">
        <f>IF(R54=2,Q49,0)</f>
        <v>0</v>
      </c>
      <c r="R57" s="130">
        <f>IF(R54=2,R49,0)</f>
        <v>0</v>
      </c>
    </row>
    <row r="58" spans="2:18" x14ac:dyDescent="0.2">
      <c r="L58" s="130"/>
      <c r="M58" s="130">
        <f>IF(N54=2,M57,M56)</f>
        <v>0</v>
      </c>
      <c r="N58" s="130">
        <f>IF(N54=2,N57,N56)</f>
        <v>0</v>
      </c>
      <c r="O58" s="130">
        <f>IF(P54=2,O57,O56)</f>
        <v>0</v>
      </c>
      <c r="P58" s="130">
        <f>IF(P54=2,P57,P56)</f>
        <v>0</v>
      </c>
      <c r="Q58" s="130">
        <f>IF(R54=2,Q57,Q56)</f>
        <v>0</v>
      </c>
      <c r="R58" s="130">
        <f>IF(R54=2,R57,R56)</f>
        <v>0</v>
      </c>
    </row>
    <row r="59" spans="2:18" x14ac:dyDescent="0.2">
      <c r="L59" s="130"/>
      <c r="M59" s="130"/>
      <c r="N59" s="130">
        <f>IF(M51&lt;0,0,SUM(M58:N58))</f>
        <v>0</v>
      </c>
      <c r="O59" s="130"/>
      <c r="P59" s="130">
        <f>IF(O51&lt;0,0,SUM(O58:P58))</f>
        <v>0</v>
      </c>
      <c r="Q59" s="130"/>
      <c r="R59" s="130">
        <f>IF(Q51&lt;0,0,SUM(Q58:R58))</f>
        <v>0</v>
      </c>
    </row>
    <row r="60" spans="2:18" x14ac:dyDescent="0.2">
      <c r="B60" s="92" t="s">
        <v>97</v>
      </c>
    </row>
    <row r="62" spans="2:18" x14ac:dyDescent="0.2">
      <c r="B62" t="s">
        <v>47</v>
      </c>
    </row>
    <row r="63" spans="2:18" ht="6.75" customHeight="1" x14ac:dyDescent="0.2"/>
    <row r="64" spans="2:18" x14ac:dyDescent="0.2">
      <c r="B64" t="s">
        <v>54</v>
      </c>
    </row>
    <row r="65" spans="2:9" ht="13.8" thickBot="1" x14ac:dyDescent="0.25">
      <c r="D65" s="435" t="s">
        <v>43</v>
      </c>
      <c r="E65" s="436"/>
      <c r="F65" s="437"/>
    </row>
    <row r="66" spans="2:9" x14ac:dyDescent="0.2">
      <c r="B66" s="3"/>
      <c r="C66" s="34" t="s">
        <v>50</v>
      </c>
      <c r="D66" s="59" t="s">
        <v>49</v>
      </c>
      <c r="E66" s="59"/>
      <c r="F66" s="36" t="s">
        <v>88</v>
      </c>
      <c r="G66" s="275" t="s">
        <v>38</v>
      </c>
      <c r="H66" s="276"/>
      <c r="I66" s="90" t="s">
        <v>44</v>
      </c>
    </row>
    <row r="67" spans="2:9" ht="14.4" x14ac:dyDescent="0.2">
      <c r="B67" s="358" t="s">
        <v>48</v>
      </c>
      <c r="C67" s="34" t="s">
        <v>39</v>
      </c>
      <c r="D67" s="39"/>
      <c r="E67" s="57" t="s">
        <v>41</v>
      </c>
      <c r="F67" s="39"/>
      <c r="G67" s="3">
        <f>F67-D67</f>
        <v>0</v>
      </c>
      <c r="H67" s="270">
        <f>SUM(G67:G68)</f>
        <v>0</v>
      </c>
      <c r="I67" s="344">
        <f>IF(H69&lt;0,0,SUM(B76:B77))</f>
        <v>0</v>
      </c>
    </row>
    <row r="68" spans="2:9" ht="15" thickBot="1" x14ac:dyDescent="0.25">
      <c r="B68" s="359"/>
      <c r="C68" s="35" t="s">
        <v>40</v>
      </c>
      <c r="D68" s="40"/>
      <c r="E68" s="62" t="s">
        <v>41</v>
      </c>
      <c r="F68" s="40"/>
      <c r="G68" s="33">
        <f>F68-D68</f>
        <v>0</v>
      </c>
      <c r="H68" s="343"/>
      <c r="I68" s="345"/>
    </row>
    <row r="69" spans="2:9" ht="13.8" thickTop="1" x14ac:dyDescent="0.2">
      <c r="B69" s="354" t="s">
        <v>42</v>
      </c>
      <c r="C69" s="36" t="s">
        <v>39</v>
      </c>
      <c r="D69" s="59">
        <f>D67</f>
        <v>0</v>
      </c>
      <c r="E69" s="59" t="s">
        <v>41</v>
      </c>
      <c r="F69" s="59">
        <f>F67</f>
        <v>0</v>
      </c>
      <c r="G69" s="32">
        <f>F69-D69</f>
        <v>0</v>
      </c>
      <c r="H69" s="348">
        <f>SUM(G69:G70)</f>
        <v>0</v>
      </c>
      <c r="I69" t="str">
        <f>IF(D78=2,"",IF(D78=0,"",IF(D76=1,"２０Fで本数換算","４０Fで本数換算")))</f>
        <v/>
      </c>
    </row>
    <row r="70" spans="2:9" x14ac:dyDescent="0.2">
      <c r="B70" s="355"/>
      <c r="C70" s="34" t="s">
        <v>40</v>
      </c>
      <c r="D70" s="57">
        <f>D68*2</f>
        <v>0</v>
      </c>
      <c r="E70" s="57" t="s">
        <v>41</v>
      </c>
      <c r="F70" s="57">
        <f>F68*2</f>
        <v>0</v>
      </c>
      <c r="G70" s="3">
        <f>F70-D70</f>
        <v>0</v>
      </c>
      <c r="H70" s="349"/>
      <c r="I70" s="37" t="str">
        <f>IF(H69&lt;=0,"転換貨物に該当しません","")</f>
        <v>転換貨物に該当しません</v>
      </c>
    </row>
    <row r="75" spans="2:9" hidden="1" x14ac:dyDescent="0.2">
      <c r="C75" t="s">
        <v>51</v>
      </c>
    </row>
    <row r="76" spans="2:9" hidden="1" x14ac:dyDescent="0.2">
      <c r="B76">
        <f>IF(D78=2,H76,G76)</f>
        <v>0</v>
      </c>
      <c r="C76" t="s">
        <v>39</v>
      </c>
      <c r="D76">
        <f>IF(G67&gt;0,1,0)</f>
        <v>0</v>
      </c>
      <c r="E76" t="str">
        <f>IF(D76=1,"増加","✕")</f>
        <v>✕</v>
      </c>
      <c r="F76">
        <f>IF(D76=1,H69,0)</f>
        <v>0</v>
      </c>
      <c r="G76">
        <f>F76</f>
        <v>0</v>
      </c>
      <c r="H76">
        <f>IF(D78=2,G67,0)</f>
        <v>0</v>
      </c>
    </row>
    <row r="77" spans="2:9" hidden="1" x14ac:dyDescent="0.2">
      <c r="B77">
        <f>IF(D78=2,H77,G77)</f>
        <v>0</v>
      </c>
      <c r="C77" t="s">
        <v>40</v>
      </c>
      <c r="D77">
        <f>IF(G68&gt;0,1,0)</f>
        <v>0</v>
      </c>
      <c r="E77" t="str">
        <f>IF(D77=1,"増加","✕")</f>
        <v>✕</v>
      </c>
      <c r="F77">
        <f>IF(D77=1,H69,0)</f>
        <v>0</v>
      </c>
      <c r="G77">
        <f>ROUNDUP(F77/2,0)</f>
        <v>0</v>
      </c>
      <c r="H77">
        <f>IF(D78=2,G68,0)</f>
        <v>0</v>
      </c>
    </row>
    <row r="78" spans="2:9" hidden="1" x14ac:dyDescent="0.2">
      <c r="D78">
        <f>SUM(D76:D77)</f>
        <v>0</v>
      </c>
    </row>
  </sheetData>
  <sheetProtection sheet="1" objects="1" scenarios="1"/>
  <mergeCells count="75">
    <mergeCell ref="D65:F65"/>
    <mergeCell ref="M51:N51"/>
    <mergeCell ref="O51:P51"/>
    <mergeCell ref="Q51:R51"/>
    <mergeCell ref="E48:F48"/>
    <mergeCell ref="G48:H48"/>
    <mergeCell ref="I44:J44"/>
    <mergeCell ref="B45:D45"/>
    <mergeCell ref="E45:F45"/>
    <mergeCell ref="G45:H45"/>
    <mergeCell ref="I45:J45"/>
    <mergeCell ref="G47:H47"/>
    <mergeCell ref="G44:H44"/>
    <mergeCell ref="B34:B36"/>
    <mergeCell ref="B38:C40"/>
    <mergeCell ref="B42:C44"/>
    <mergeCell ref="D43:D44"/>
    <mergeCell ref="E44:F44"/>
    <mergeCell ref="I33:J33"/>
    <mergeCell ref="I25:J25"/>
    <mergeCell ref="I26:J26"/>
    <mergeCell ref="B30:D30"/>
    <mergeCell ref="E30:F30"/>
    <mergeCell ref="G30:H30"/>
    <mergeCell ref="I30:J30"/>
    <mergeCell ref="B31:D31"/>
    <mergeCell ref="E31:F31"/>
    <mergeCell ref="G31:H31"/>
    <mergeCell ref="I31:J31"/>
    <mergeCell ref="B32:D32"/>
    <mergeCell ref="E32:F32"/>
    <mergeCell ref="G32:H32"/>
    <mergeCell ref="I32:J32"/>
    <mergeCell ref="G19:H19"/>
    <mergeCell ref="B33:D33"/>
    <mergeCell ref="E33:F33"/>
    <mergeCell ref="G33:H33"/>
    <mergeCell ref="B20:B22"/>
    <mergeCell ref="I67:I68"/>
    <mergeCell ref="B69:B70"/>
    <mergeCell ref="H69:H70"/>
    <mergeCell ref="B16:D16"/>
    <mergeCell ref="E16:F16"/>
    <mergeCell ref="G16:H16"/>
    <mergeCell ref="I16:J19"/>
    <mergeCell ref="B17:D17"/>
    <mergeCell ref="E17:F17"/>
    <mergeCell ref="G17:H17"/>
    <mergeCell ref="G26:H26"/>
    <mergeCell ref="G66:H66"/>
    <mergeCell ref="B67:B68"/>
    <mergeCell ref="H67:H68"/>
    <mergeCell ref="B19:D19"/>
    <mergeCell ref="E19:F19"/>
    <mergeCell ref="B12:B14"/>
    <mergeCell ref="B18:D18"/>
    <mergeCell ref="B10:D10"/>
    <mergeCell ref="E10:F10"/>
    <mergeCell ref="G10:H10"/>
    <mergeCell ref="E18:F18"/>
    <mergeCell ref="G18:H18"/>
    <mergeCell ref="I10:J10"/>
    <mergeCell ref="B11:D11"/>
    <mergeCell ref="E11:F11"/>
    <mergeCell ref="G11:H11"/>
    <mergeCell ref="I11:J11"/>
    <mergeCell ref="B8:D8"/>
    <mergeCell ref="E9:F9"/>
    <mergeCell ref="G9:H9"/>
    <mergeCell ref="I9:J9"/>
    <mergeCell ref="D2:H2"/>
    <mergeCell ref="B9:D9"/>
    <mergeCell ref="E8:F8"/>
    <mergeCell ref="G8:H8"/>
    <mergeCell ref="I8:J8"/>
  </mergeCells>
  <phoneticPr fontId="1"/>
  <dataValidations count="2">
    <dataValidation type="list" allowBlank="1" showInputMessage="1" showErrorMessage="1" sqref="E8:J8 E30:J30 E16:H16" xr:uid="{00000000-0002-0000-0A00-000000000000}">
      <formula1>"輸出,輸入"</formula1>
    </dataValidation>
    <dataValidation type="whole" operator="greaterThanOrEqual" allowBlank="1" showInputMessage="1" showErrorMessage="1" sqref="E13:J13 E21:H21 E35:J35 E39:J39" xr:uid="{00000000-0002-0000-0A00-000001000000}">
      <formula1>0</formula1>
    </dataValidation>
  </dataValidations>
  <pageMargins left="0.70866141732283472" right="0.51181102362204722" top="0.74803149606299213" bottom="0.74803149606299213"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00B050"/>
  </sheetPr>
  <dimension ref="A1:U28"/>
  <sheetViews>
    <sheetView topLeftCell="A4" zoomScaleNormal="100" workbookViewId="0">
      <selection activeCell="L38" sqref="L38"/>
    </sheetView>
  </sheetViews>
  <sheetFormatPr defaultRowHeight="13.2" x14ac:dyDescent="0.2"/>
  <cols>
    <col min="1" max="1" width="3.109375" customWidth="1"/>
    <col min="2" max="2" width="9.6640625" customWidth="1"/>
    <col min="3" max="3" width="6" customWidth="1"/>
    <col min="4" max="4" width="11.109375" bestFit="1" customWidth="1"/>
    <col min="5" max="5" width="3.6640625" customWidth="1"/>
    <col min="6" max="6" width="13" bestFit="1" customWidth="1"/>
    <col min="7" max="8" width="6.109375" customWidth="1"/>
    <col min="9" max="9" width="3.21875" customWidth="1"/>
    <col min="10" max="10" width="14.109375" customWidth="1"/>
    <col min="11" max="11" width="8.33203125" customWidth="1"/>
    <col min="12" max="12" width="6.21875" customWidth="1"/>
    <col min="13" max="13" width="4.44140625" customWidth="1"/>
    <col min="15" max="15" width="2.6640625" hidden="1" customWidth="1"/>
    <col min="16" max="16" width="5.6640625" hidden="1" customWidth="1"/>
    <col min="17" max="17" width="2.6640625" hidden="1" customWidth="1"/>
    <col min="18" max="18" width="7.6640625" hidden="1" customWidth="1"/>
    <col min="19" max="19" width="2.77734375" hidden="1" customWidth="1"/>
    <col min="20" max="20" width="5.109375" hidden="1" customWidth="1"/>
    <col min="21" max="21" width="4.109375" hidden="1" customWidth="1"/>
  </cols>
  <sheetData>
    <row r="1" spans="1:2" x14ac:dyDescent="0.2">
      <c r="A1" t="s">
        <v>89</v>
      </c>
    </row>
    <row r="3" spans="1:2" x14ac:dyDescent="0.2">
      <c r="A3" s="2" t="s">
        <v>46</v>
      </c>
      <c r="B3" t="s">
        <v>68</v>
      </c>
    </row>
    <row r="4" spans="1:2" x14ac:dyDescent="0.2">
      <c r="A4" s="2"/>
      <c r="B4" t="s">
        <v>69</v>
      </c>
    </row>
    <row r="5" spans="1:2" x14ac:dyDescent="0.2">
      <c r="B5" t="s">
        <v>70</v>
      </c>
    </row>
    <row r="8" spans="1:2" x14ac:dyDescent="0.2">
      <c r="A8" s="56">
        <v>1</v>
      </c>
      <c r="B8" t="s">
        <v>91</v>
      </c>
    </row>
    <row r="9" spans="1:2" x14ac:dyDescent="0.2">
      <c r="A9" s="56"/>
      <c r="B9" t="s">
        <v>90</v>
      </c>
    </row>
    <row r="11" spans="1:2" x14ac:dyDescent="0.2">
      <c r="A11" s="56">
        <v>2</v>
      </c>
      <c r="B11" t="s">
        <v>92</v>
      </c>
    </row>
    <row r="12" spans="1:2" x14ac:dyDescent="0.2">
      <c r="B12" t="s">
        <v>93</v>
      </c>
    </row>
    <row r="13" spans="1:2" x14ac:dyDescent="0.2">
      <c r="B13" t="s">
        <v>94</v>
      </c>
    </row>
    <row r="14" spans="1:2" x14ac:dyDescent="0.2">
      <c r="B14" t="s">
        <v>208</v>
      </c>
    </row>
    <row r="15" spans="1:2" x14ac:dyDescent="0.2">
      <c r="B15" t="s">
        <v>209</v>
      </c>
    </row>
    <row r="18" spans="1:21" x14ac:dyDescent="0.2">
      <c r="A18" s="91" t="s">
        <v>96</v>
      </c>
      <c r="B18" s="92" t="s">
        <v>95</v>
      </c>
    </row>
    <row r="20" spans="1:21" x14ac:dyDescent="0.2">
      <c r="B20" t="s">
        <v>47</v>
      </c>
    </row>
    <row r="22" spans="1:21" x14ac:dyDescent="0.2">
      <c r="B22" t="s">
        <v>54</v>
      </c>
    </row>
    <row r="23" spans="1:21" ht="13.8" thickBot="1" x14ac:dyDescent="0.25">
      <c r="D23" s="270" t="s">
        <v>43</v>
      </c>
      <c r="E23" s="270"/>
      <c r="F23" s="270"/>
    </row>
    <row r="24" spans="1:21" x14ac:dyDescent="0.2">
      <c r="B24" s="3"/>
      <c r="C24" s="34" t="s">
        <v>50</v>
      </c>
      <c r="D24" s="59" t="s">
        <v>49</v>
      </c>
      <c r="E24" s="59"/>
      <c r="F24" s="59" t="s">
        <v>88</v>
      </c>
      <c r="G24" s="275" t="s">
        <v>38</v>
      </c>
      <c r="H24" s="276"/>
      <c r="J24" s="38" t="s">
        <v>44</v>
      </c>
      <c r="P24" t="s">
        <v>51</v>
      </c>
    </row>
    <row r="25" spans="1:21" ht="14.4" x14ac:dyDescent="0.2">
      <c r="B25" s="358" t="s">
        <v>48</v>
      </c>
      <c r="C25" s="34" t="s">
        <v>39</v>
      </c>
      <c r="D25" s="39"/>
      <c r="E25" s="57" t="s">
        <v>41</v>
      </c>
      <c r="F25" s="39"/>
      <c r="G25" s="3">
        <f>F25-D25</f>
        <v>0</v>
      </c>
      <c r="H25" s="270">
        <f>SUM(G25:G26)</f>
        <v>0</v>
      </c>
      <c r="J25" s="356">
        <f>IF(H27&lt;0,0,SUM(O25:O26))</f>
        <v>0</v>
      </c>
      <c r="O25">
        <f>IF(Q27=2,U25,T25)</f>
        <v>0</v>
      </c>
      <c r="P25" t="s">
        <v>39</v>
      </c>
      <c r="Q25">
        <f>IF(G25&gt;0,1,0)</f>
        <v>0</v>
      </c>
      <c r="R25" t="str">
        <f>IF(Q25=1,"増加","✕")</f>
        <v>✕</v>
      </c>
      <c r="S25">
        <f>IF(Q25=1,$H$27,0)</f>
        <v>0</v>
      </c>
      <c r="T25">
        <f>S25</f>
        <v>0</v>
      </c>
      <c r="U25">
        <f>IF($Q$27=2,G25,0)</f>
        <v>0</v>
      </c>
    </row>
    <row r="26" spans="1:21" ht="15" thickBot="1" x14ac:dyDescent="0.25">
      <c r="B26" s="359"/>
      <c r="C26" s="35" t="s">
        <v>40</v>
      </c>
      <c r="D26" s="40"/>
      <c r="E26" s="62" t="s">
        <v>41</v>
      </c>
      <c r="F26" s="40"/>
      <c r="G26" s="33">
        <f t="shared" ref="G26:G28" si="0">F26-D26</f>
        <v>0</v>
      </c>
      <c r="H26" s="343"/>
      <c r="J26" s="357"/>
      <c r="O26">
        <f>IF(Q27=2,U26,T26)</f>
        <v>0</v>
      </c>
      <c r="P26" t="s">
        <v>40</v>
      </c>
      <c r="Q26">
        <f>IF(G26&gt;0,1,0)</f>
        <v>0</v>
      </c>
      <c r="R26" t="str">
        <f>IF(Q26=1,"増加","✕")</f>
        <v>✕</v>
      </c>
      <c r="S26">
        <f>IF(Q26=1,$H$27,0)</f>
        <v>0</v>
      </c>
      <c r="T26">
        <f>ROUNDUP(S26/2,0)</f>
        <v>0</v>
      </c>
      <c r="U26">
        <f>IF($Q$27=2,G26,0)</f>
        <v>0</v>
      </c>
    </row>
    <row r="27" spans="1:21" ht="13.8" thickTop="1" x14ac:dyDescent="0.2">
      <c r="B27" s="354" t="s">
        <v>42</v>
      </c>
      <c r="C27" s="36" t="s">
        <v>39</v>
      </c>
      <c r="D27" s="59">
        <f>D25</f>
        <v>0</v>
      </c>
      <c r="E27" s="59" t="s">
        <v>41</v>
      </c>
      <c r="F27" s="59">
        <f>F25</f>
        <v>0</v>
      </c>
      <c r="G27" s="32">
        <f t="shared" si="0"/>
        <v>0</v>
      </c>
      <c r="H27" s="348">
        <f>SUM(G27:G28)</f>
        <v>0</v>
      </c>
      <c r="J27" t="str">
        <f>IF(Q27=2,"",IF(Q27=0,"",IF(Q25=1,"２０Fで本数換算","４０Fで本数換算")))</f>
        <v/>
      </c>
      <c r="Q27">
        <f>SUM(Q25:Q26)</f>
        <v>0</v>
      </c>
    </row>
    <row r="28" spans="1:21" x14ac:dyDescent="0.2">
      <c r="B28" s="355"/>
      <c r="C28" s="34" t="s">
        <v>40</v>
      </c>
      <c r="D28" s="57">
        <f>D26*2</f>
        <v>0</v>
      </c>
      <c r="E28" s="57" t="s">
        <v>41</v>
      </c>
      <c r="F28" s="57">
        <f>F26*2</f>
        <v>0</v>
      </c>
      <c r="G28" s="3">
        <f t="shared" si="0"/>
        <v>0</v>
      </c>
      <c r="H28" s="349"/>
      <c r="J28" s="37" t="str">
        <f>IF(H27&lt;=0,"転換貨物と見なしません","")</f>
        <v>転換貨物と見なしません</v>
      </c>
    </row>
  </sheetData>
  <sheetProtection sheet="1" objects="1" scenarios="1"/>
  <mergeCells count="7">
    <mergeCell ref="J25:J26"/>
    <mergeCell ref="B27:B28"/>
    <mergeCell ref="H27:H28"/>
    <mergeCell ref="D23:F23"/>
    <mergeCell ref="G24:H24"/>
    <mergeCell ref="B25:B26"/>
    <mergeCell ref="H25:H26"/>
  </mergeCells>
  <phoneticPr fontId="1"/>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FF0000"/>
  </sheetPr>
  <dimension ref="A1:J33"/>
  <sheetViews>
    <sheetView zoomScaleNormal="100" workbookViewId="0">
      <selection activeCell="G34" sqref="G34"/>
    </sheetView>
  </sheetViews>
  <sheetFormatPr defaultRowHeight="13.2" x14ac:dyDescent="0.2"/>
  <cols>
    <col min="1" max="1" width="1.44140625" customWidth="1"/>
    <col min="2" max="2" width="6.109375" customWidth="1"/>
    <col min="3" max="3" width="5" customWidth="1"/>
    <col min="4" max="4" width="12.109375" customWidth="1"/>
    <col min="5" max="10" width="11.109375" customWidth="1"/>
  </cols>
  <sheetData>
    <row r="1" spans="1:10" x14ac:dyDescent="0.2">
      <c r="A1" t="s">
        <v>201</v>
      </c>
      <c r="B1" s="78"/>
      <c r="C1" s="41"/>
      <c r="D1" s="41"/>
      <c r="E1" s="41"/>
      <c r="F1" s="41"/>
    </row>
    <row r="2" spans="1:10" ht="16.2" x14ac:dyDescent="0.2">
      <c r="A2" s="41"/>
      <c r="B2" s="41"/>
      <c r="C2" s="41"/>
      <c r="D2" s="304" t="s">
        <v>34</v>
      </c>
      <c r="E2" s="304"/>
      <c r="F2" s="304"/>
      <c r="G2" s="304"/>
      <c r="H2" s="304"/>
    </row>
    <row r="3" spans="1:10" ht="16.2" x14ac:dyDescent="0.2">
      <c r="A3" s="41"/>
      <c r="B3" s="41"/>
      <c r="C3" s="41"/>
      <c r="D3" s="79"/>
      <c r="E3" s="79"/>
      <c r="F3" s="79"/>
      <c r="G3" s="79"/>
      <c r="H3" s="79"/>
    </row>
    <row r="4" spans="1:10" x14ac:dyDescent="0.2">
      <c r="A4" s="41" t="s">
        <v>117</v>
      </c>
      <c r="C4" s="41"/>
      <c r="D4" s="41"/>
      <c r="E4" s="41"/>
      <c r="F4" s="41"/>
    </row>
    <row r="5" spans="1:10" x14ac:dyDescent="0.2">
      <c r="A5" s="41"/>
      <c r="B5" s="41" t="s">
        <v>170</v>
      </c>
      <c r="C5" s="41"/>
      <c r="D5" s="41"/>
      <c r="E5" s="41"/>
      <c r="F5" s="41"/>
    </row>
    <row r="6" spans="1:10" ht="10.5" customHeight="1" x14ac:dyDescent="0.2">
      <c r="B6" s="16"/>
      <c r="C6" s="41"/>
      <c r="D6" s="41"/>
      <c r="E6" s="41"/>
      <c r="F6" s="41"/>
    </row>
    <row r="7" spans="1:10" x14ac:dyDescent="0.2">
      <c r="B7" s="44" t="s">
        <v>157</v>
      </c>
      <c r="C7" s="41"/>
      <c r="D7" s="41"/>
      <c r="E7" s="41"/>
      <c r="F7" s="41"/>
    </row>
    <row r="8" spans="1:10" x14ac:dyDescent="0.2">
      <c r="B8" s="270" t="s">
        <v>35</v>
      </c>
      <c r="C8" s="270"/>
      <c r="D8" s="270"/>
      <c r="E8" s="300"/>
      <c r="F8" s="301"/>
      <c r="G8" s="300"/>
      <c r="H8" s="301"/>
      <c r="I8" s="320" t="s">
        <v>114</v>
      </c>
      <c r="J8" s="321"/>
    </row>
    <row r="9" spans="1:10" x14ac:dyDescent="0.2">
      <c r="B9" s="270" t="s">
        <v>87</v>
      </c>
      <c r="C9" s="270"/>
      <c r="D9" s="270"/>
      <c r="E9" s="300"/>
      <c r="F9" s="301"/>
      <c r="G9" s="300"/>
      <c r="H9" s="308"/>
      <c r="I9" s="322"/>
      <c r="J9" s="323"/>
    </row>
    <row r="10" spans="1:10" x14ac:dyDescent="0.2">
      <c r="B10" s="270" t="s">
        <v>66</v>
      </c>
      <c r="C10" s="270"/>
      <c r="D10" s="270"/>
      <c r="E10" s="300"/>
      <c r="F10" s="301"/>
      <c r="G10" s="300"/>
      <c r="H10" s="308"/>
      <c r="I10" s="379"/>
      <c r="J10" s="380"/>
    </row>
    <row r="11" spans="1:10" ht="14.25" customHeight="1" x14ac:dyDescent="0.2">
      <c r="B11" s="346" t="s">
        <v>168</v>
      </c>
      <c r="C11" s="58" t="s">
        <v>254</v>
      </c>
      <c r="D11" s="55" t="s">
        <v>110</v>
      </c>
      <c r="E11" s="64" t="s">
        <v>111</v>
      </c>
      <c r="F11" s="64" t="s">
        <v>112</v>
      </c>
      <c r="G11" s="64" t="s">
        <v>111</v>
      </c>
      <c r="H11" s="66" t="s">
        <v>112</v>
      </c>
      <c r="I11" s="68" t="s">
        <v>111</v>
      </c>
      <c r="J11" s="64" t="s">
        <v>112</v>
      </c>
    </row>
    <row r="12" spans="1:10" x14ac:dyDescent="0.2">
      <c r="B12" s="346"/>
      <c r="C12" s="183"/>
      <c r="D12" s="12" t="s">
        <v>12</v>
      </c>
      <c r="E12" s="139"/>
      <c r="F12" s="139"/>
      <c r="G12" s="139"/>
      <c r="H12" s="142"/>
      <c r="I12" s="156">
        <f>E12+G12</f>
        <v>0</v>
      </c>
      <c r="J12" s="157">
        <f>F12+H12</f>
        <v>0</v>
      </c>
    </row>
    <row r="13" spans="1:10" x14ac:dyDescent="0.2">
      <c r="B13" s="423"/>
      <c r="C13" s="81"/>
      <c r="D13" s="14" t="s">
        <v>13</v>
      </c>
      <c r="E13" s="150">
        <f>E12</f>
        <v>0</v>
      </c>
      <c r="F13" s="150">
        <f>F12*2</f>
        <v>0</v>
      </c>
      <c r="G13" s="150">
        <f>G12</f>
        <v>0</v>
      </c>
      <c r="H13" s="151">
        <f>H12*2</f>
        <v>0</v>
      </c>
      <c r="I13" s="159">
        <f>I12</f>
        <v>0</v>
      </c>
      <c r="J13" s="160">
        <f>J12*2</f>
        <v>0</v>
      </c>
    </row>
    <row r="16" spans="1:10" ht="13.8" thickBot="1" x14ac:dyDescent="0.25">
      <c r="I16" s="313" t="s">
        <v>169</v>
      </c>
      <c r="J16" s="313"/>
    </row>
    <row r="17" spans="2:10" ht="19.5" customHeight="1" thickBot="1" x14ac:dyDescent="0.25">
      <c r="G17" s="366" t="s">
        <v>98</v>
      </c>
      <c r="H17" s="367"/>
      <c r="I17" s="352">
        <f>I12+J12</f>
        <v>0</v>
      </c>
      <c r="J17" s="353"/>
    </row>
    <row r="20" spans="2:10" x14ac:dyDescent="0.2">
      <c r="B20" s="20"/>
      <c r="C20" s="20"/>
      <c r="D20" s="20"/>
      <c r="E20" s="20"/>
      <c r="F20" s="20"/>
      <c r="G20" s="20"/>
      <c r="H20" s="20"/>
      <c r="I20" s="20"/>
      <c r="J20" s="20"/>
    </row>
    <row r="21" spans="2:10" ht="12.75" customHeight="1" x14ac:dyDescent="0.2"/>
    <row r="22" spans="2:10" x14ac:dyDescent="0.2">
      <c r="B22" s="44" t="s">
        <v>158</v>
      </c>
    </row>
    <row r="23" spans="2:10" ht="16.5" customHeight="1" x14ac:dyDescent="0.2">
      <c r="B23" s="270" t="s">
        <v>35</v>
      </c>
      <c r="C23" s="270"/>
      <c r="D23" s="270"/>
      <c r="E23" s="300"/>
      <c r="F23" s="301"/>
      <c r="G23" s="300"/>
      <c r="H23" s="301"/>
      <c r="I23" s="320" t="s">
        <v>114</v>
      </c>
      <c r="J23" s="321"/>
    </row>
    <row r="24" spans="2:10" ht="16.5" customHeight="1" x14ac:dyDescent="0.2">
      <c r="B24" s="270" t="s">
        <v>87</v>
      </c>
      <c r="C24" s="270"/>
      <c r="D24" s="270"/>
      <c r="E24" s="300"/>
      <c r="F24" s="301"/>
      <c r="G24" s="300"/>
      <c r="H24" s="308"/>
      <c r="I24" s="322"/>
      <c r="J24" s="323"/>
    </row>
    <row r="25" spans="2:10" ht="16.5" customHeight="1" x14ac:dyDescent="0.2">
      <c r="B25" s="270" t="s">
        <v>66</v>
      </c>
      <c r="C25" s="270"/>
      <c r="D25" s="270"/>
      <c r="E25" s="300"/>
      <c r="F25" s="301"/>
      <c r="G25" s="300"/>
      <c r="H25" s="308"/>
      <c r="I25" s="379"/>
      <c r="J25" s="380"/>
    </row>
    <row r="26" spans="2:10" ht="16.5" customHeight="1" x14ac:dyDescent="0.2">
      <c r="B26" s="270" t="s">
        <v>251</v>
      </c>
      <c r="C26" s="270"/>
      <c r="D26" s="270"/>
      <c r="E26" s="300"/>
      <c r="F26" s="301"/>
      <c r="G26" s="300"/>
      <c r="H26" s="308"/>
      <c r="I26" s="195"/>
      <c r="J26" s="196"/>
    </row>
    <row r="27" spans="2:10" x14ac:dyDescent="0.2">
      <c r="B27" s="342" t="s">
        <v>168</v>
      </c>
      <c r="C27" s="200" t="s">
        <v>254</v>
      </c>
      <c r="D27" s="10" t="s">
        <v>110</v>
      </c>
      <c r="E27" s="11" t="s">
        <v>111</v>
      </c>
      <c r="F27" s="11" t="s">
        <v>112</v>
      </c>
      <c r="G27" s="11" t="s">
        <v>111</v>
      </c>
      <c r="H27" s="54" t="s">
        <v>112</v>
      </c>
      <c r="I27" s="67" t="s">
        <v>111</v>
      </c>
      <c r="J27" s="11" t="s">
        <v>112</v>
      </c>
    </row>
    <row r="28" spans="2:10" x14ac:dyDescent="0.2">
      <c r="B28" s="346"/>
      <c r="C28" s="58">
        <f>C12</f>
        <v>0</v>
      </c>
      <c r="D28" s="12" t="s">
        <v>12</v>
      </c>
      <c r="E28" s="139"/>
      <c r="F28" s="139"/>
      <c r="G28" s="139"/>
      <c r="H28" s="142"/>
      <c r="I28" s="156">
        <f>E28+G28</f>
        <v>0</v>
      </c>
      <c r="J28" s="157">
        <f>F28+H28</f>
        <v>0</v>
      </c>
    </row>
    <row r="29" spans="2:10" x14ac:dyDescent="0.2">
      <c r="B29" s="423"/>
      <c r="C29" s="81"/>
      <c r="D29" s="14" t="s">
        <v>13</v>
      </c>
      <c r="E29" s="150">
        <f>E28</f>
        <v>0</v>
      </c>
      <c r="F29" s="150">
        <f>F28*2</f>
        <v>0</v>
      </c>
      <c r="G29" s="150">
        <f>G28</f>
        <v>0</v>
      </c>
      <c r="H29" s="151">
        <f>H28*2</f>
        <v>0</v>
      </c>
      <c r="I29" s="159">
        <f>I28</f>
        <v>0</v>
      </c>
      <c r="J29" s="160">
        <f>J28*2</f>
        <v>0</v>
      </c>
    </row>
    <row r="32" spans="2:10" ht="13.8" thickBot="1" x14ac:dyDescent="0.25">
      <c r="I32" s="313" t="s">
        <v>169</v>
      </c>
      <c r="J32" s="313"/>
    </row>
    <row r="33" spans="7:10" ht="19.5" customHeight="1" thickBot="1" x14ac:dyDescent="0.25">
      <c r="G33" s="366" t="s">
        <v>98</v>
      </c>
      <c r="H33" s="367"/>
      <c r="I33" s="352">
        <f>I28+J28</f>
        <v>0</v>
      </c>
      <c r="J33" s="353"/>
    </row>
  </sheetData>
  <sheetProtection sheet="1" objects="1" scenarios="1"/>
  <mergeCells count="32">
    <mergeCell ref="I32:J32"/>
    <mergeCell ref="G33:H33"/>
    <mergeCell ref="I33:J33"/>
    <mergeCell ref="B23:D23"/>
    <mergeCell ref="E23:F23"/>
    <mergeCell ref="G23:H23"/>
    <mergeCell ref="I23:J25"/>
    <mergeCell ref="B24:D24"/>
    <mergeCell ref="E24:F24"/>
    <mergeCell ref="G24:H24"/>
    <mergeCell ref="B25:D25"/>
    <mergeCell ref="E25:F25"/>
    <mergeCell ref="G25:H25"/>
    <mergeCell ref="B26:D26"/>
    <mergeCell ref="E26:F26"/>
    <mergeCell ref="B10:D10"/>
    <mergeCell ref="E10:F10"/>
    <mergeCell ref="I8:J10"/>
    <mergeCell ref="B11:B13"/>
    <mergeCell ref="B27:B29"/>
    <mergeCell ref="G26:H26"/>
    <mergeCell ref="I16:J16"/>
    <mergeCell ref="G17:H17"/>
    <mergeCell ref="I17:J17"/>
    <mergeCell ref="G10:H10"/>
    <mergeCell ref="D2:H2"/>
    <mergeCell ref="B8:D8"/>
    <mergeCell ref="E8:F8"/>
    <mergeCell ref="G8:H8"/>
    <mergeCell ref="B9:D9"/>
    <mergeCell ref="E9:F9"/>
    <mergeCell ref="G9:H9"/>
  </mergeCells>
  <phoneticPr fontId="1"/>
  <dataValidations count="2">
    <dataValidation type="list" allowBlank="1" showInputMessage="1" showErrorMessage="1" sqref="E8:H8 E23:H23" xr:uid="{00000000-0002-0000-0C00-000000000000}">
      <formula1>"輸出,輸入"</formula1>
    </dataValidation>
    <dataValidation type="whole" operator="greaterThanOrEqual" allowBlank="1" showInputMessage="1" showErrorMessage="1" sqref="E12:H12 E28:H28" xr:uid="{00000000-0002-0000-0C00-000001000000}">
      <formula1>0</formula1>
    </dataValidation>
  </dataValidations>
  <pageMargins left="0.70866141732283472" right="0.51181102362204722" top="0.74803149606299213" bottom="0.74803149606299213" header="0.31496062992125984" footer="0.31496062992125984"/>
  <pageSetup paperSize="9"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K50"/>
  <sheetViews>
    <sheetView workbookViewId="0">
      <selection activeCell="J40" sqref="J40"/>
    </sheetView>
  </sheetViews>
  <sheetFormatPr defaultRowHeight="13.2" x14ac:dyDescent="0.2"/>
  <cols>
    <col min="1" max="1" width="3.77734375" style="41" customWidth="1"/>
    <col min="2" max="2" width="2.77734375" style="41" customWidth="1"/>
    <col min="3" max="3" width="5.88671875" style="41" customWidth="1"/>
    <col min="4" max="4" width="14.33203125" style="41" customWidth="1"/>
    <col min="5" max="5" width="6.6640625" style="41" customWidth="1"/>
    <col min="6" max="6" width="5.6640625" style="41" bestFit="1" customWidth="1"/>
    <col min="7" max="7" width="5.21875" style="41" bestFit="1" customWidth="1"/>
    <col min="8" max="8" width="5.21875" style="41" customWidth="1"/>
    <col min="9" max="9" width="9.88671875" bestFit="1" customWidth="1"/>
    <col min="10" max="10" width="12.21875" bestFit="1" customWidth="1"/>
    <col min="11" max="11" width="16.88671875" customWidth="1"/>
    <col min="12" max="15" width="12.21875" customWidth="1"/>
  </cols>
  <sheetData>
    <row r="1" spans="1:11" x14ac:dyDescent="0.2">
      <c r="A1" t="s">
        <v>202</v>
      </c>
      <c r="B1" s="78"/>
      <c r="G1"/>
      <c r="H1"/>
    </row>
    <row r="2" spans="1:11" ht="16.2" x14ac:dyDescent="0.2">
      <c r="D2" s="304" t="s">
        <v>154</v>
      </c>
      <c r="E2" s="304"/>
      <c r="F2" s="304"/>
      <c r="G2" s="304"/>
      <c r="H2" s="304"/>
      <c r="I2" s="304"/>
      <c r="J2" s="304"/>
    </row>
    <row r="4" spans="1:11" x14ac:dyDescent="0.2">
      <c r="A4" s="94" t="s">
        <v>116</v>
      </c>
      <c r="B4" s="41" t="s">
        <v>27</v>
      </c>
    </row>
    <row r="5" spans="1:11" x14ac:dyDescent="0.2">
      <c r="B5" s="41" t="s">
        <v>163</v>
      </c>
    </row>
    <row r="6" spans="1:11" x14ac:dyDescent="0.2">
      <c r="J6" s="2" t="s">
        <v>60</v>
      </c>
    </row>
    <row r="7" spans="1:11" ht="28.5" customHeight="1" x14ac:dyDescent="0.2">
      <c r="B7" s="49"/>
      <c r="C7" s="203" t="s">
        <v>166</v>
      </c>
      <c r="D7" s="202" t="s">
        <v>56</v>
      </c>
      <c r="E7" s="203" t="s">
        <v>284</v>
      </c>
      <c r="F7" s="203" t="s">
        <v>285</v>
      </c>
      <c r="G7" s="202" t="s">
        <v>12</v>
      </c>
      <c r="H7" s="125" t="s">
        <v>228</v>
      </c>
      <c r="I7" s="202" t="s">
        <v>164</v>
      </c>
      <c r="J7" s="126" t="s">
        <v>286</v>
      </c>
      <c r="K7" s="202" t="s">
        <v>21</v>
      </c>
    </row>
    <row r="8" spans="1:11" ht="25.5" customHeight="1" x14ac:dyDescent="0.2">
      <c r="B8" s="49">
        <v>1</v>
      </c>
      <c r="C8" s="184" t="s">
        <v>287</v>
      </c>
      <c r="D8" s="185"/>
      <c r="E8" s="186"/>
      <c r="F8" s="186"/>
      <c r="G8" s="171"/>
      <c r="H8" s="171"/>
      <c r="I8" s="172"/>
      <c r="J8" s="172"/>
      <c r="K8" s="259"/>
    </row>
    <row r="9" spans="1:11" ht="25.5" customHeight="1" x14ac:dyDescent="0.2">
      <c r="B9" s="49">
        <v>2</v>
      </c>
      <c r="C9" s="184" t="s">
        <v>288</v>
      </c>
      <c r="D9" s="185"/>
      <c r="E9" s="186"/>
      <c r="F9" s="186"/>
      <c r="G9" s="171"/>
      <c r="H9" s="171"/>
      <c r="I9" s="172"/>
      <c r="J9" s="172"/>
      <c r="K9" s="259"/>
    </row>
    <row r="10" spans="1:11" ht="25.5" customHeight="1" x14ac:dyDescent="0.2">
      <c r="B10" s="49">
        <v>3</v>
      </c>
      <c r="C10" s="184" t="s">
        <v>289</v>
      </c>
      <c r="D10" s="185"/>
      <c r="E10" s="186"/>
      <c r="F10" s="186"/>
      <c r="G10" s="171"/>
      <c r="H10" s="171"/>
      <c r="I10" s="172"/>
      <c r="J10" s="172"/>
      <c r="K10" s="259"/>
    </row>
    <row r="11" spans="1:11" ht="25.5" customHeight="1" x14ac:dyDescent="0.2">
      <c r="B11" s="49">
        <v>4</v>
      </c>
      <c r="C11" s="184" t="s">
        <v>290</v>
      </c>
      <c r="D11" s="185"/>
      <c r="E11" s="186"/>
      <c r="F11" s="186"/>
      <c r="G11" s="171"/>
      <c r="H11" s="171"/>
      <c r="I11" s="172"/>
      <c r="J11" s="172"/>
      <c r="K11" s="259"/>
    </row>
    <row r="12" spans="1:11" ht="25.5" customHeight="1" x14ac:dyDescent="0.2">
      <c r="B12" s="49">
        <v>5</v>
      </c>
      <c r="C12" s="184" t="s">
        <v>291</v>
      </c>
      <c r="D12" s="185"/>
      <c r="E12" s="186"/>
      <c r="F12" s="186"/>
      <c r="G12" s="171"/>
      <c r="H12" s="171"/>
      <c r="I12" s="172"/>
      <c r="J12" s="172"/>
      <c r="K12" s="259"/>
    </row>
    <row r="13" spans="1:11" ht="25.5" customHeight="1" x14ac:dyDescent="0.2">
      <c r="B13" s="49">
        <v>6</v>
      </c>
      <c r="C13" s="184" t="s">
        <v>165</v>
      </c>
      <c r="D13" s="185"/>
      <c r="E13" s="186"/>
      <c r="F13" s="186"/>
      <c r="G13" s="171"/>
      <c r="H13" s="171"/>
      <c r="I13" s="172"/>
      <c r="J13" s="172"/>
      <c r="K13" s="259"/>
    </row>
    <row r="14" spans="1:11" ht="25.5" customHeight="1" x14ac:dyDescent="0.2">
      <c r="B14" s="49">
        <v>7</v>
      </c>
      <c r="C14" s="184" t="s">
        <v>292</v>
      </c>
      <c r="D14" s="185"/>
      <c r="E14" s="186"/>
      <c r="F14" s="186"/>
      <c r="G14" s="171"/>
      <c r="H14" s="171"/>
      <c r="I14" s="172"/>
      <c r="J14" s="172"/>
      <c r="K14" s="259"/>
    </row>
    <row r="15" spans="1:11" ht="25.5" customHeight="1" x14ac:dyDescent="0.2">
      <c r="B15" s="49">
        <v>8</v>
      </c>
      <c r="C15" s="184" t="s">
        <v>293</v>
      </c>
      <c r="D15" s="185"/>
      <c r="E15" s="186"/>
      <c r="F15" s="186"/>
      <c r="G15" s="171"/>
      <c r="H15" s="171"/>
      <c r="I15" s="172"/>
      <c r="J15" s="172"/>
      <c r="K15" s="259"/>
    </row>
    <row r="16" spans="1:11" ht="25.5" customHeight="1" x14ac:dyDescent="0.2">
      <c r="B16" s="49">
        <v>9</v>
      </c>
      <c r="C16" s="184" t="s">
        <v>294</v>
      </c>
      <c r="D16" s="185"/>
      <c r="E16" s="186"/>
      <c r="F16" s="186"/>
      <c r="G16" s="171"/>
      <c r="H16" s="171"/>
      <c r="I16" s="172"/>
      <c r="J16" s="172"/>
      <c r="K16" s="259"/>
    </row>
    <row r="17" spans="2:11" ht="25.5" customHeight="1" x14ac:dyDescent="0.2">
      <c r="B17" s="49">
        <v>10</v>
      </c>
      <c r="C17" s="184" t="s">
        <v>295</v>
      </c>
      <c r="D17" s="185"/>
      <c r="E17" s="186"/>
      <c r="F17" s="186"/>
      <c r="G17" s="171"/>
      <c r="H17" s="171"/>
      <c r="I17" s="172"/>
      <c r="J17" s="172"/>
      <c r="K17" s="259"/>
    </row>
    <row r="18" spans="2:11" ht="25.5" customHeight="1" x14ac:dyDescent="0.2">
      <c r="B18" s="49">
        <v>11</v>
      </c>
      <c r="C18" s="184" t="s">
        <v>292</v>
      </c>
      <c r="D18" s="185"/>
      <c r="E18" s="186"/>
      <c r="F18" s="186"/>
      <c r="G18" s="171"/>
      <c r="H18" s="171"/>
      <c r="I18" s="172"/>
      <c r="J18" s="172"/>
      <c r="K18" s="259"/>
    </row>
    <row r="19" spans="2:11" ht="25.5" customHeight="1" x14ac:dyDescent="0.2">
      <c r="B19" s="49">
        <v>12</v>
      </c>
      <c r="C19" s="184" t="s">
        <v>295</v>
      </c>
      <c r="D19" s="185"/>
      <c r="E19" s="186"/>
      <c r="F19" s="186"/>
      <c r="G19" s="171"/>
      <c r="H19" s="171"/>
      <c r="I19" s="172"/>
      <c r="J19" s="172"/>
      <c r="K19" s="259"/>
    </row>
    <row r="20" spans="2:11" ht="25.5" customHeight="1" x14ac:dyDescent="0.2">
      <c r="B20" s="49">
        <v>13</v>
      </c>
      <c r="C20" s="184" t="s">
        <v>296</v>
      </c>
      <c r="D20" s="185"/>
      <c r="E20" s="186"/>
      <c r="F20" s="186"/>
      <c r="G20" s="171"/>
      <c r="H20" s="171"/>
      <c r="I20" s="172"/>
      <c r="J20" s="172"/>
      <c r="K20" s="259"/>
    </row>
    <row r="21" spans="2:11" ht="25.5" customHeight="1" x14ac:dyDescent="0.2">
      <c r="B21" s="49">
        <v>14</v>
      </c>
      <c r="C21" s="184" t="s">
        <v>291</v>
      </c>
      <c r="D21" s="185"/>
      <c r="E21" s="186"/>
      <c r="F21" s="186"/>
      <c r="G21" s="171"/>
      <c r="H21" s="171"/>
      <c r="I21" s="172"/>
      <c r="J21" s="172"/>
      <c r="K21" s="259"/>
    </row>
    <row r="22" spans="2:11" ht="25.5" customHeight="1" thickBot="1" x14ac:dyDescent="0.25">
      <c r="B22" s="49">
        <v>15</v>
      </c>
      <c r="C22" s="184" t="s">
        <v>295</v>
      </c>
      <c r="D22" s="185"/>
      <c r="E22" s="186"/>
      <c r="F22" s="186"/>
      <c r="G22" s="171"/>
      <c r="H22" s="171"/>
      <c r="I22" s="172"/>
      <c r="J22" s="172"/>
      <c r="K22" s="259"/>
    </row>
    <row r="23" spans="2:11" ht="25.5" hidden="1" customHeight="1" x14ac:dyDescent="0.2">
      <c r="B23" s="49">
        <v>16</v>
      </c>
      <c r="C23" s="184" t="s">
        <v>297</v>
      </c>
      <c r="D23" s="185"/>
      <c r="E23" s="186"/>
      <c r="F23" s="186"/>
      <c r="G23" s="171"/>
      <c r="H23" s="171"/>
      <c r="I23" s="172"/>
      <c r="J23" s="172"/>
      <c r="K23" s="259"/>
    </row>
    <row r="24" spans="2:11" ht="25.5" hidden="1" customHeight="1" x14ac:dyDescent="0.2">
      <c r="B24" s="49">
        <v>17</v>
      </c>
      <c r="C24" s="184" t="s">
        <v>295</v>
      </c>
      <c r="D24" s="185"/>
      <c r="E24" s="186"/>
      <c r="F24" s="186"/>
      <c r="G24" s="171"/>
      <c r="H24" s="171"/>
      <c r="I24" s="172"/>
      <c r="J24" s="172"/>
      <c r="K24" s="259"/>
    </row>
    <row r="25" spans="2:11" ht="25.5" hidden="1" customHeight="1" x14ac:dyDescent="0.2">
      <c r="B25" s="49">
        <v>18</v>
      </c>
      <c r="C25" s="184" t="s">
        <v>165</v>
      </c>
      <c r="D25" s="185"/>
      <c r="E25" s="186"/>
      <c r="F25" s="186"/>
      <c r="G25" s="171"/>
      <c r="H25" s="171"/>
      <c r="I25" s="172"/>
      <c r="J25" s="172"/>
      <c r="K25" s="259"/>
    </row>
    <row r="26" spans="2:11" ht="25.5" hidden="1" customHeight="1" x14ac:dyDescent="0.2">
      <c r="B26" s="49">
        <v>19</v>
      </c>
      <c r="C26" s="184" t="s">
        <v>297</v>
      </c>
      <c r="D26" s="185"/>
      <c r="E26" s="186"/>
      <c r="F26" s="186"/>
      <c r="G26" s="171"/>
      <c r="H26" s="171"/>
      <c r="I26" s="172"/>
      <c r="J26" s="172"/>
      <c r="K26" s="259"/>
    </row>
    <row r="27" spans="2:11" ht="25.5" hidden="1" customHeight="1" x14ac:dyDescent="0.2">
      <c r="B27" s="49">
        <v>20</v>
      </c>
      <c r="C27" s="184" t="s">
        <v>297</v>
      </c>
      <c r="D27" s="185"/>
      <c r="E27" s="186"/>
      <c r="F27" s="186"/>
      <c r="G27" s="187"/>
      <c r="H27" s="187"/>
      <c r="I27" s="173"/>
      <c r="J27" s="173"/>
      <c r="K27" s="259"/>
    </row>
    <row r="28" spans="2:11" ht="25.5" hidden="1" customHeight="1" x14ac:dyDescent="0.2">
      <c r="B28" s="49">
        <v>21</v>
      </c>
      <c r="C28" s="184" t="s">
        <v>165</v>
      </c>
      <c r="D28" s="185"/>
      <c r="E28" s="186"/>
      <c r="F28" s="186"/>
      <c r="G28" s="187"/>
      <c r="H28" s="187"/>
      <c r="I28" s="173"/>
      <c r="J28" s="173"/>
      <c r="K28" s="259"/>
    </row>
    <row r="29" spans="2:11" ht="25.5" hidden="1" customHeight="1" x14ac:dyDescent="0.2">
      <c r="B29" s="49">
        <v>22</v>
      </c>
      <c r="C29" s="184" t="s">
        <v>294</v>
      </c>
      <c r="D29" s="185"/>
      <c r="E29" s="186"/>
      <c r="F29" s="186"/>
      <c r="G29" s="187"/>
      <c r="H29" s="187"/>
      <c r="I29" s="173"/>
      <c r="J29" s="173"/>
      <c r="K29" s="259"/>
    </row>
    <row r="30" spans="2:11" ht="25.5" hidden="1" customHeight="1" x14ac:dyDescent="0.2">
      <c r="B30" s="49">
        <v>23</v>
      </c>
      <c r="C30" s="184" t="s">
        <v>295</v>
      </c>
      <c r="D30" s="185"/>
      <c r="E30" s="186"/>
      <c r="F30" s="186"/>
      <c r="G30" s="187"/>
      <c r="H30" s="187"/>
      <c r="I30" s="173"/>
      <c r="J30" s="173"/>
      <c r="K30" s="259"/>
    </row>
    <row r="31" spans="2:11" ht="25.5" hidden="1" customHeight="1" x14ac:dyDescent="0.2">
      <c r="B31" s="49">
        <v>24</v>
      </c>
      <c r="C31" s="184" t="s">
        <v>293</v>
      </c>
      <c r="D31" s="185"/>
      <c r="E31" s="186"/>
      <c r="F31" s="186"/>
      <c r="G31" s="187"/>
      <c r="H31" s="187"/>
      <c r="I31" s="173"/>
      <c r="J31" s="173"/>
      <c r="K31" s="259"/>
    </row>
    <row r="32" spans="2:11" ht="25.5" hidden="1" customHeight="1" thickBot="1" x14ac:dyDescent="0.25">
      <c r="B32" s="49">
        <v>25</v>
      </c>
      <c r="C32" s="184" t="s">
        <v>165</v>
      </c>
      <c r="D32" s="185"/>
      <c r="E32" s="186"/>
      <c r="F32" s="186"/>
      <c r="G32" s="187"/>
      <c r="H32" s="187"/>
      <c r="I32" s="173"/>
      <c r="J32" s="173"/>
      <c r="K32" s="259"/>
    </row>
    <row r="33" spans="1:11" ht="25.5" customHeight="1" thickBot="1" x14ac:dyDescent="0.25">
      <c r="B33" s="444" t="s">
        <v>45</v>
      </c>
      <c r="C33" s="445"/>
      <c r="D33" s="445"/>
      <c r="E33" s="445"/>
      <c r="F33" s="445"/>
      <c r="G33" s="250">
        <f>SUM(G8:G32)</f>
        <v>0</v>
      </c>
      <c r="H33" s="260"/>
      <c r="I33" s="251">
        <f>SUM(I8:I32)</f>
        <v>0</v>
      </c>
      <c r="J33" s="252">
        <f>SUM(J8:J32)</f>
        <v>0</v>
      </c>
      <c r="K33" s="106"/>
    </row>
    <row r="36" spans="1:11" x14ac:dyDescent="0.2">
      <c r="A36" s="221" t="s">
        <v>298</v>
      </c>
      <c r="B36" s="222" t="s">
        <v>264</v>
      </c>
      <c r="C36" s="222"/>
      <c r="D36" s="222"/>
      <c r="E36" s="222"/>
      <c r="F36" s="222"/>
      <c r="G36" s="222"/>
      <c r="H36" s="222"/>
      <c r="I36" s="222"/>
      <c r="J36" s="222"/>
      <c r="K36" s="222"/>
    </row>
    <row r="37" spans="1:11" x14ac:dyDescent="0.2">
      <c r="A37" s="222"/>
      <c r="B37" s="222" t="s">
        <v>299</v>
      </c>
      <c r="C37" s="222"/>
      <c r="D37" s="222"/>
      <c r="E37" s="222"/>
      <c r="F37" s="222"/>
      <c r="G37" s="222"/>
      <c r="H37" s="222"/>
      <c r="I37" s="222"/>
      <c r="J37" s="222"/>
      <c r="K37" s="222"/>
    </row>
    <row r="38" spans="1:11" x14ac:dyDescent="0.2">
      <c r="A38" s="222"/>
      <c r="B38" s="222"/>
      <c r="C38" s="222"/>
      <c r="D38" s="222"/>
      <c r="E38" s="222"/>
      <c r="F38" s="222"/>
      <c r="G38" s="222"/>
      <c r="H38" s="222"/>
      <c r="I38" s="222"/>
      <c r="J38" s="225" t="s">
        <v>60</v>
      </c>
      <c r="K38" s="222"/>
    </row>
    <row r="39" spans="1:11" ht="28.5" customHeight="1" x14ac:dyDescent="0.2">
      <c r="A39" s="222"/>
      <c r="B39" s="253"/>
      <c r="C39" s="254" t="s">
        <v>300</v>
      </c>
      <c r="D39" s="211" t="s">
        <v>301</v>
      </c>
      <c r="E39" s="254" t="s">
        <v>302</v>
      </c>
      <c r="F39" s="446" t="s">
        <v>303</v>
      </c>
      <c r="G39" s="447"/>
      <c r="H39" s="448"/>
      <c r="I39" s="211" t="s">
        <v>304</v>
      </c>
      <c r="J39" s="254" t="s">
        <v>305</v>
      </c>
      <c r="K39" s="211" t="s">
        <v>21</v>
      </c>
    </row>
    <row r="40" spans="1:11" ht="26.25" customHeight="1" x14ac:dyDescent="0.2">
      <c r="A40" s="222"/>
      <c r="B40" s="253">
        <v>1</v>
      </c>
      <c r="C40" s="261" t="s">
        <v>306</v>
      </c>
      <c r="D40" s="262"/>
      <c r="E40" s="261" t="s">
        <v>292</v>
      </c>
      <c r="F40" s="439"/>
      <c r="G40" s="440"/>
      <c r="H40" s="441"/>
      <c r="I40" s="263"/>
      <c r="J40" s="263"/>
      <c r="K40" s="245"/>
    </row>
    <row r="41" spans="1:11" ht="26.25" customHeight="1" x14ac:dyDescent="0.2">
      <c r="A41" s="222"/>
      <c r="B41" s="253">
        <v>2</v>
      </c>
      <c r="C41" s="261" t="s">
        <v>287</v>
      </c>
      <c r="D41" s="262"/>
      <c r="E41" s="261" t="s">
        <v>290</v>
      </c>
      <c r="F41" s="439"/>
      <c r="G41" s="440"/>
      <c r="H41" s="441"/>
      <c r="I41" s="263"/>
      <c r="J41" s="263"/>
      <c r="K41" s="245"/>
    </row>
    <row r="42" spans="1:11" ht="26.25" customHeight="1" x14ac:dyDescent="0.2">
      <c r="A42" s="222"/>
      <c r="B42" s="253">
        <v>3</v>
      </c>
      <c r="C42" s="261" t="s">
        <v>289</v>
      </c>
      <c r="D42" s="262"/>
      <c r="E42" s="261" t="s">
        <v>307</v>
      </c>
      <c r="F42" s="439"/>
      <c r="G42" s="440"/>
      <c r="H42" s="441"/>
      <c r="I42" s="263"/>
      <c r="J42" s="263"/>
      <c r="K42" s="245"/>
    </row>
    <row r="43" spans="1:11" ht="26.25" customHeight="1" x14ac:dyDescent="0.2">
      <c r="A43" s="222"/>
      <c r="B43" s="253">
        <v>4</v>
      </c>
      <c r="C43" s="261" t="s">
        <v>308</v>
      </c>
      <c r="D43" s="262"/>
      <c r="E43" s="261" t="s">
        <v>295</v>
      </c>
      <c r="F43" s="439"/>
      <c r="G43" s="440"/>
      <c r="H43" s="441"/>
      <c r="I43" s="263"/>
      <c r="J43" s="263"/>
      <c r="K43" s="245"/>
    </row>
    <row r="44" spans="1:11" ht="26.25" customHeight="1" thickBot="1" x14ac:dyDescent="0.25">
      <c r="A44" s="222"/>
      <c r="B44" s="253">
        <v>5</v>
      </c>
      <c r="C44" s="261" t="s">
        <v>297</v>
      </c>
      <c r="D44" s="262"/>
      <c r="E44" s="261" t="s">
        <v>308</v>
      </c>
      <c r="F44" s="439"/>
      <c r="G44" s="440"/>
      <c r="H44" s="441"/>
      <c r="I44" s="263"/>
      <c r="J44" s="263"/>
      <c r="K44" s="245"/>
    </row>
    <row r="45" spans="1:11" ht="26.25" hidden="1" customHeight="1" x14ac:dyDescent="0.2">
      <c r="A45" s="222"/>
      <c r="B45" s="253">
        <v>6</v>
      </c>
      <c r="C45" s="261" t="s">
        <v>296</v>
      </c>
      <c r="D45" s="262"/>
      <c r="E45" s="261" t="s">
        <v>296</v>
      </c>
      <c r="F45" s="439"/>
      <c r="G45" s="440"/>
      <c r="H45" s="441"/>
      <c r="I45" s="263"/>
      <c r="J45" s="263"/>
      <c r="K45" s="245"/>
    </row>
    <row r="46" spans="1:11" ht="26.25" hidden="1" customHeight="1" x14ac:dyDescent="0.2">
      <c r="A46" s="222"/>
      <c r="B46" s="253">
        <v>7</v>
      </c>
      <c r="C46" s="261" t="s">
        <v>309</v>
      </c>
      <c r="D46" s="262"/>
      <c r="E46" s="261" t="s">
        <v>295</v>
      </c>
      <c r="F46" s="439"/>
      <c r="G46" s="440"/>
      <c r="H46" s="441"/>
      <c r="I46" s="263"/>
      <c r="J46" s="263"/>
      <c r="K46" s="245"/>
    </row>
    <row r="47" spans="1:11" ht="26.25" hidden="1" customHeight="1" x14ac:dyDescent="0.2">
      <c r="A47" s="222"/>
      <c r="B47" s="253">
        <v>8</v>
      </c>
      <c r="C47" s="261" t="s">
        <v>295</v>
      </c>
      <c r="D47" s="262"/>
      <c r="E47" s="261" t="s">
        <v>287</v>
      </c>
      <c r="F47" s="439"/>
      <c r="G47" s="440"/>
      <c r="H47" s="441"/>
      <c r="I47" s="263"/>
      <c r="J47" s="263"/>
      <c r="K47" s="245"/>
    </row>
    <row r="48" spans="1:11" ht="26.25" hidden="1" customHeight="1" x14ac:dyDescent="0.2">
      <c r="A48" s="222"/>
      <c r="B48" s="253">
        <v>9</v>
      </c>
      <c r="C48" s="261" t="s">
        <v>295</v>
      </c>
      <c r="D48" s="262"/>
      <c r="E48" s="261" t="s">
        <v>297</v>
      </c>
      <c r="F48" s="439"/>
      <c r="G48" s="440"/>
      <c r="H48" s="441"/>
      <c r="I48" s="263"/>
      <c r="J48" s="263"/>
      <c r="K48" s="245"/>
    </row>
    <row r="49" spans="1:11" ht="26.25" hidden="1" customHeight="1" thickBot="1" x14ac:dyDescent="0.25">
      <c r="A49" s="222"/>
      <c r="B49" s="253">
        <v>10</v>
      </c>
      <c r="C49" s="261" t="s">
        <v>293</v>
      </c>
      <c r="D49" s="262"/>
      <c r="E49" s="261" t="s">
        <v>306</v>
      </c>
      <c r="F49" s="439"/>
      <c r="G49" s="440"/>
      <c r="H49" s="441"/>
      <c r="I49" s="263"/>
      <c r="J49" s="246"/>
      <c r="K49" s="245"/>
    </row>
    <row r="50" spans="1:11" ht="26.25" customHeight="1" thickBot="1" x14ac:dyDescent="0.25">
      <c r="A50" s="222"/>
      <c r="B50" s="394" t="s">
        <v>45</v>
      </c>
      <c r="C50" s="442"/>
      <c r="D50" s="442"/>
      <c r="E50" s="442"/>
      <c r="F50" s="442"/>
      <c r="G50" s="442"/>
      <c r="H50" s="443"/>
      <c r="I50" s="264">
        <f>SUM(I40:I49)</f>
        <v>0</v>
      </c>
      <c r="J50" s="265">
        <f>SUM(J40:J49)</f>
        <v>0</v>
      </c>
      <c r="K50" s="255"/>
    </row>
  </sheetData>
  <sheetProtection sheet="1" objects="1" scenarios="1"/>
  <mergeCells count="14">
    <mergeCell ref="F42:H42"/>
    <mergeCell ref="D2:J2"/>
    <mergeCell ref="B33:F33"/>
    <mergeCell ref="F39:H39"/>
    <mergeCell ref="F40:H40"/>
    <mergeCell ref="F41:H41"/>
    <mergeCell ref="F49:H49"/>
    <mergeCell ref="B50:H50"/>
    <mergeCell ref="F43:H43"/>
    <mergeCell ref="F44:H44"/>
    <mergeCell ref="F45:H45"/>
    <mergeCell ref="F46:H46"/>
    <mergeCell ref="F47:H47"/>
    <mergeCell ref="F48:H48"/>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9" tint="-0.249977111117893"/>
  </sheetPr>
  <dimension ref="A1:J42"/>
  <sheetViews>
    <sheetView showZeros="0" view="pageBreakPreview" zoomScale="60" zoomScaleNormal="100" workbookViewId="0">
      <selection activeCell="K40" sqref="K40"/>
    </sheetView>
  </sheetViews>
  <sheetFormatPr defaultRowHeight="13.2" x14ac:dyDescent="0.2"/>
  <cols>
    <col min="1" max="1" width="2.33203125" customWidth="1"/>
    <col min="2" max="2" width="3.33203125" customWidth="1"/>
    <col min="3" max="3" width="2.44140625" customWidth="1"/>
    <col min="4" max="4" width="17.33203125" customWidth="1"/>
    <col min="5" max="5" width="10.44140625" customWidth="1"/>
    <col min="6" max="6" width="11.6640625" customWidth="1"/>
    <col min="7" max="7" width="12.6640625" customWidth="1"/>
    <col min="8" max="8" width="14" customWidth="1"/>
    <col min="9" max="9" width="10.88671875" customWidth="1"/>
    <col min="10" max="10" width="3.21875" customWidth="1"/>
  </cols>
  <sheetData>
    <row r="1" spans="1:10" x14ac:dyDescent="0.2">
      <c r="A1" t="s">
        <v>203</v>
      </c>
    </row>
    <row r="2" spans="1:10" x14ac:dyDescent="0.2">
      <c r="A2" s="293" t="s">
        <v>316</v>
      </c>
      <c r="B2" s="293"/>
      <c r="C2" s="293"/>
      <c r="D2" s="293"/>
    </row>
    <row r="3" spans="1:10" x14ac:dyDescent="0.2">
      <c r="I3" s="2" t="s">
        <v>0</v>
      </c>
    </row>
    <row r="4" spans="1:10" ht="30" customHeight="1" x14ac:dyDescent="0.2"/>
    <row r="5" spans="1:10" x14ac:dyDescent="0.2">
      <c r="B5" t="s">
        <v>1</v>
      </c>
    </row>
    <row r="6" spans="1:10" x14ac:dyDescent="0.2">
      <c r="B6" t="s">
        <v>241</v>
      </c>
      <c r="D6" s="167"/>
      <c r="E6" t="s">
        <v>242</v>
      </c>
    </row>
    <row r="7" spans="1:10" ht="30" customHeight="1" x14ac:dyDescent="0.2"/>
    <row r="8" spans="1:10" x14ac:dyDescent="0.2">
      <c r="E8" s="15" t="s">
        <v>33</v>
      </c>
    </row>
    <row r="9" spans="1:10" ht="19.5" customHeight="1" x14ac:dyDescent="0.2">
      <c r="F9" s="24" t="s">
        <v>31</v>
      </c>
      <c r="G9" s="288"/>
      <c r="H9" s="288"/>
      <c r="I9" s="288"/>
    </row>
    <row r="10" spans="1:10" ht="19.5" customHeight="1" x14ac:dyDescent="0.2">
      <c r="F10" s="24" t="s">
        <v>32</v>
      </c>
      <c r="G10" s="288"/>
      <c r="H10" s="288"/>
      <c r="I10" s="288"/>
    </row>
    <row r="11" spans="1:10" ht="19.5" customHeight="1" x14ac:dyDescent="0.2">
      <c r="F11" s="23" t="s">
        <v>3</v>
      </c>
      <c r="G11" s="289"/>
      <c r="H11" s="289"/>
      <c r="I11" s="289"/>
      <c r="J11" s="15"/>
    </row>
    <row r="12" spans="1:10" ht="29.25" customHeight="1" x14ac:dyDescent="0.2"/>
    <row r="13" spans="1:10" ht="22.5" customHeight="1" x14ac:dyDescent="0.2">
      <c r="B13" s="291" t="s">
        <v>146</v>
      </c>
      <c r="C13" s="292"/>
      <c r="D13" s="292"/>
      <c r="E13" s="292"/>
      <c r="F13" s="292"/>
      <c r="G13" s="292"/>
      <c r="H13" s="292"/>
      <c r="I13" s="292"/>
    </row>
    <row r="15" spans="1:10" ht="39.75" customHeight="1" x14ac:dyDescent="0.2">
      <c r="A15" s="290" t="s">
        <v>140</v>
      </c>
      <c r="B15" s="290"/>
      <c r="C15" s="290"/>
      <c r="D15" s="290"/>
      <c r="E15" s="290"/>
      <c r="F15" s="290"/>
      <c r="G15" s="290"/>
      <c r="H15" s="290"/>
      <c r="I15" s="290"/>
      <c r="J15" s="290"/>
    </row>
    <row r="16" spans="1:10" ht="28.5" customHeight="1" x14ac:dyDescent="0.2"/>
    <row r="17" spans="2:9" x14ac:dyDescent="0.2">
      <c r="F17" s="56" t="s">
        <v>79</v>
      </c>
    </row>
    <row r="18" spans="2:9" ht="29.25" customHeight="1" x14ac:dyDescent="0.2"/>
    <row r="19" spans="2:9" ht="24.75" customHeight="1" x14ac:dyDescent="0.2">
      <c r="B19" s="56">
        <v>1</v>
      </c>
      <c r="C19" t="s">
        <v>147</v>
      </c>
      <c r="E19" s="452"/>
      <c r="F19" s="452"/>
    </row>
    <row r="20" spans="2:9" ht="19.5" customHeight="1" x14ac:dyDescent="0.2">
      <c r="B20" s="56"/>
      <c r="E20" s="101"/>
      <c r="F20" s="101"/>
    </row>
    <row r="22" spans="2:9" ht="18.75" customHeight="1" x14ac:dyDescent="0.2">
      <c r="B22" s="56">
        <v>2</v>
      </c>
      <c r="C22" t="s">
        <v>149</v>
      </c>
    </row>
    <row r="23" spans="2:9" ht="26.25" customHeight="1" x14ac:dyDescent="0.2">
      <c r="D23" s="57" t="s">
        <v>141</v>
      </c>
      <c r="E23" s="57" t="s">
        <v>142</v>
      </c>
      <c r="F23" s="57" t="s">
        <v>150</v>
      </c>
      <c r="G23" s="60" t="s">
        <v>143</v>
      </c>
      <c r="H23" s="368" t="s">
        <v>151</v>
      </c>
      <c r="I23" s="270"/>
    </row>
    <row r="24" spans="2:9" ht="63" customHeight="1" x14ac:dyDescent="0.2">
      <c r="D24" s="129"/>
      <c r="E24" s="129"/>
      <c r="F24" s="188" t="s">
        <v>144</v>
      </c>
      <c r="G24" s="189"/>
      <c r="H24" s="450"/>
      <c r="I24" s="451"/>
    </row>
    <row r="25" spans="2:9" x14ac:dyDescent="0.2">
      <c r="E25" s="20"/>
      <c r="F25" s="46"/>
      <c r="G25" s="20"/>
      <c r="H25" s="20"/>
      <c r="I25" s="20"/>
    </row>
    <row r="26" spans="2:9" ht="21.75" customHeight="1" x14ac:dyDescent="0.2">
      <c r="D26" s="20"/>
      <c r="E26" s="20"/>
      <c r="F26" s="20"/>
      <c r="G26" s="20"/>
      <c r="H26" s="20"/>
      <c r="I26" s="20"/>
    </row>
    <row r="28" spans="2:9" x14ac:dyDescent="0.2">
      <c r="B28" s="56"/>
    </row>
    <row r="29" spans="2:9" x14ac:dyDescent="0.2">
      <c r="C29" s="18"/>
    </row>
    <row r="30" spans="2:9" x14ac:dyDescent="0.2">
      <c r="C30" s="18"/>
    </row>
    <row r="31" spans="2:9" x14ac:dyDescent="0.2">
      <c r="C31" s="18"/>
    </row>
    <row r="32" spans="2:9" x14ac:dyDescent="0.2">
      <c r="C32" s="18"/>
    </row>
    <row r="40" spans="7:9" x14ac:dyDescent="0.2">
      <c r="G40" t="s">
        <v>152</v>
      </c>
      <c r="H40" s="449"/>
      <c r="I40" s="449"/>
    </row>
    <row r="42" spans="7:9" x14ac:dyDescent="0.2">
      <c r="G42" t="s">
        <v>82</v>
      </c>
      <c r="H42" s="449"/>
      <c r="I42" s="449"/>
    </row>
  </sheetData>
  <mergeCells count="11">
    <mergeCell ref="A2:D2"/>
    <mergeCell ref="G9:I9"/>
    <mergeCell ref="G10:I10"/>
    <mergeCell ref="G11:I11"/>
    <mergeCell ref="H42:I42"/>
    <mergeCell ref="H23:I23"/>
    <mergeCell ref="H24:I24"/>
    <mergeCell ref="H40:I40"/>
    <mergeCell ref="B13:I13"/>
    <mergeCell ref="A15:J15"/>
    <mergeCell ref="E19:F19"/>
  </mergeCells>
  <phoneticPr fontI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6"/>
  <sheetViews>
    <sheetView workbookViewId="0">
      <selection activeCell="G16" sqref="G16"/>
    </sheetView>
  </sheetViews>
  <sheetFormatPr defaultRowHeight="13.2" x14ac:dyDescent="0.2"/>
  <cols>
    <col min="1" max="1" width="16.33203125" customWidth="1"/>
    <col min="3" max="3" width="3.44140625" bestFit="1" customWidth="1"/>
    <col min="4" max="4" width="3.33203125" customWidth="1"/>
    <col min="6" max="6" width="4" customWidth="1"/>
  </cols>
  <sheetData>
    <row r="1" spans="1:6" x14ac:dyDescent="0.2">
      <c r="B1" t="s">
        <v>236</v>
      </c>
      <c r="E1" t="s">
        <v>168</v>
      </c>
    </row>
    <row r="2" spans="1:6" x14ac:dyDescent="0.2">
      <c r="A2" t="s">
        <v>240</v>
      </c>
      <c r="B2" t="e">
        <f>'1号様式の１'!I46</f>
        <v>#N/A</v>
      </c>
      <c r="C2">
        <f>IFERROR(B2,0)</f>
        <v>0</v>
      </c>
      <c r="E2">
        <f>'７号様式の１'!I26</f>
        <v>0</v>
      </c>
      <c r="F2">
        <f>IFERROR(E2,0)</f>
        <v>0</v>
      </c>
    </row>
    <row r="3" spans="1:6" x14ac:dyDescent="0.2">
      <c r="A3" t="s">
        <v>239</v>
      </c>
      <c r="B3" t="e">
        <f>'1号様式の2'!G38</f>
        <v>#N/A</v>
      </c>
      <c r="C3">
        <f t="shared" ref="C3:C5" si="0">IFERROR(B3,0)</f>
        <v>0</v>
      </c>
      <c r="E3">
        <f>'７号様式の１'!G48</f>
        <v>0</v>
      </c>
      <c r="F3">
        <f t="shared" ref="F3:F5" si="1">IFERROR(E3,0)</f>
        <v>0</v>
      </c>
    </row>
    <row r="4" spans="1:6" x14ac:dyDescent="0.2">
      <c r="A4" t="s">
        <v>238</v>
      </c>
      <c r="B4" t="e">
        <f>'1号様式の３'!I29</f>
        <v>#N/A</v>
      </c>
      <c r="C4">
        <f t="shared" si="0"/>
        <v>0</v>
      </c>
      <c r="E4">
        <f>'７号様式の２'!I17</f>
        <v>0</v>
      </c>
      <c r="F4">
        <f t="shared" si="1"/>
        <v>0</v>
      </c>
    </row>
    <row r="5" spans="1:6" x14ac:dyDescent="0.2">
      <c r="A5" t="s">
        <v>237</v>
      </c>
      <c r="B5" t="e">
        <f>'1号様式の３'!I51</f>
        <v>#N/A</v>
      </c>
      <c r="C5">
        <f t="shared" si="0"/>
        <v>0</v>
      </c>
      <c r="E5">
        <f>'７号様式の２'!I33</f>
        <v>0</v>
      </c>
      <c r="F5">
        <f t="shared" si="1"/>
        <v>0</v>
      </c>
    </row>
    <row r="6" spans="1:6" x14ac:dyDescent="0.2">
      <c r="C6">
        <f>SUM(C2:C5)</f>
        <v>0</v>
      </c>
      <c r="F6">
        <f>SUM(F2:F5)</f>
        <v>0</v>
      </c>
    </row>
  </sheetData>
  <sheetProtection sheet="1" objects="1" scenarios="1"/>
  <phoneticPr fontId="1"/>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00FF"/>
  </sheetPr>
  <dimension ref="A1:O52"/>
  <sheetViews>
    <sheetView zoomScaleNormal="100" workbookViewId="0">
      <selection activeCell="E8" sqref="E8:F8"/>
    </sheetView>
  </sheetViews>
  <sheetFormatPr defaultRowHeight="13.2" x14ac:dyDescent="0.2"/>
  <cols>
    <col min="1" max="1" width="1.44140625" customWidth="1"/>
    <col min="2" max="2" width="4.21875" customWidth="1"/>
    <col min="3" max="3" width="5.21875" customWidth="1"/>
    <col min="4" max="4" width="12.109375" customWidth="1"/>
    <col min="5" max="10" width="11.109375" customWidth="1"/>
    <col min="11" max="11" width="9" customWidth="1"/>
    <col min="12" max="12" width="4.88671875" hidden="1" customWidth="1"/>
    <col min="13" max="13" width="6.44140625" hidden="1" customWidth="1"/>
    <col min="14" max="14" width="3.6640625" hidden="1" customWidth="1"/>
    <col min="15" max="15" width="9" hidden="1" customWidth="1"/>
    <col min="16" max="16" width="9" customWidth="1"/>
  </cols>
  <sheetData>
    <row r="1" spans="1:12" x14ac:dyDescent="0.2">
      <c r="A1" s="70" t="s">
        <v>195</v>
      </c>
      <c r="B1" s="78"/>
      <c r="C1" s="41"/>
      <c r="E1" s="41"/>
      <c r="F1" s="41"/>
    </row>
    <row r="2" spans="1:12" ht="16.2" x14ac:dyDescent="0.2">
      <c r="A2" s="41"/>
      <c r="B2" s="41"/>
      <c r="C2" s="41"/>
      <c r="E2" s="304" t="s">
        <v>34</v>
      </c>
      <c r="F2" s="304"/>
      <c r="G2" s="304"/>
      <c r="H2" s="304"/>
    </row>
    <row r="3" spans="1:12" ht="16.2" x14ac:dyDescent="0.2">
      <c r="A3" s="41"/>
      <c r="B3" s="41"/>
      <c r="C3" s="41"/>
      <c r="D3" s="79"/>
      <c r="E3" s="79"/>
      <c r="F3" s="79"/>
      <c r="G3" s="79"/>
      <c r="H3" s="79"/>
    </row>
    <row r="4" spans="1:12" x14ac:dyDescent="0.2">
      <c r="A4" s="41" t="s">
        <v>117</v>
      </c>
      <c r="C4" s="41"/>
      <c r="D4" s="41"/>
      <c r="E4" s="41"/>
      <c r="F4" s="41"/>
    </row>
    <row r="5" spans="1:12" x14ac:dyDescent="0.2">
      <c r="A5" s="41"/>
      <c r="B5" s="41" t="s">
        <v>118</v>
      </c>
      <c r="C5" s="41"/>
      <c r="D5" s="41"/>
      <c r="E5" s="41"/>
      <c r="F5" s="41"/>
    </row>
    <row r="6" spans="1:12" ht="9.75" customHeight="1" x14ac:dyDescent="0.2">
      <c r="A6" s="41"/>
      <c r="B6" s="41"/>
      <c r="C6" s="41"/>
      <c r="D6" s="41"/>
      <c r="E6" s="41"/>
      <c r="F6" s="41"/>
    </row>
    <row r="7" spans="1:12" ht="16.5" customHeight="1" x14ac:dyDescent="0.2">
      <c r="A7" s="41"/>
      <c r="B7" s="44" t="s">
        <v>155</v>
      </c>
      <c r="C7" s="41"/>
      <c r="D7" s="41"/>
      <c r="E7" s="104"/>
      <c r="F7" s="104"/>
      <c r="G7" s="104"/>
      <c r="H7" s="104"/>
      <c r="I7" s="104"/>
      <c r="J7" s="104"/>
    </row>
    <row r="8" spans="1:12" x14ac:dyDescent="0.2">
      <c r="B8" s="270" t="s">
        <v>35</v>
      </c>
      <c r="C8" s="270"/>
      <c r="D8" s="270"/>
      <c r="E8" s="300"/>
      <c r="F8" s="301"/>
      <c r="G8" s="300"/>
      <c r="H8" s="301"/>
      <c r="I8" s="300"/>
      <c r="J8" s="301"/>
      <c r="L8">
        <f>COUNTIF(E8:J8,"輸入")</f>
        <v>0</v>
      </c>
    </row>
    <row r="9" spans="1:12" ht="15" customHeight="1" x14ac:dyDescent="0.2">
      <c r="B9" s="270" t="s">
        <v>87</v>
      </c>
      <c r="C9" s="270"/>
      <c r="D9" s="270"/>
      <c r="E9" s="300"/>
      <c r="F9" s="301"/>
      <c r="G9" s="300"/>
      <c r="H9" s="301"/>
      <c r="I9" s="300"/>
      <c r="J9" s="301"/>
      <c r="L9">
        <f>COUNTIF(E26:H26,"輸入")</f>
        <v>0</v>
      </c>
    </row>
    <row r="10" spans="1:12" ht="15" customHeight="1" x14ac:dyDescent="0.2">
      <c r="B10" s="270" t="s">
        <v>66</v>
      </c>
      <c r="C10" s="270"/>
      <c r="D10" s="270"/>
      <c r="E10" s="300"/>
      <c r="F10" s="301"/>
      <c r="G10" s="300"/>
      <c r="H10" s="301"/>
      <c r="I10" s="300"/>
      <c r="J10" s="301"/>
      <c r="L10" s="269">
        <f>SUM(L8:L9)</f>
        <v>0</v>
      </c>
    </row>
    <row r="11" spans="1:12" ht="15" customHeight="1" thickBot="1" x14ac:dyDescent="0.25">
      <c r="B11" s="294" t="s">
        <v>73</v>
      </c>
      <c r="C11" s="294"/>
      <c r="D11" s="294"/>
      <c r="E11" s="295"/>
      <c r="F11" s="296"/>
      <c r="G11" s="295"/>
      <c r="H11" s="296"/>
      <c r="I11" s="295"/>
      <c r="J11" s="296"/>
    </row>
    <row r="12" spans="1:12" ht="15" customHeight="1" x14ac:dyDescent="0.2">
      <c r="B12" s="305" t="s">
        <v>175</v>
      </c>
      <c r="C12" s="305" t="s">
        <v>85</v>
      </c>
      <c r="D12" s="69" t="s">
        <v>86</v>
      </c>
      <c r="E12" s="302"/>
      <c r="F12" s="303"/>
      <c r="G12" s="302"/>
      <c r="H12" s="303"/>
      <c r="I12" s="302"/>
      <c r="J12" s="303"/>
    </row>
    <row r="13" spans="1:12" ht="15" customHeight="1" x14ac:dyDescent="0.2">
      <c r="B13" s="306"/>
      <c r="C13" s="306"/>
      <c r="D13" s="10" t="s">
        <v>18</v>
      </c>
      <c r="E13" s="11" t="s">
        <v>23</v>
      </c>
      <c r="F13" s="11" t="s">
        <v>22</v>
      </c>
      <c r="G13" s="11" t="s">
        <v>23</v>
      </c>
      <c r="H13" s="11" t="s">
        <v>22</v>
      </c>
      <c r="I13" s="11" t="s">
        <v>23</v>
      </c>
      <c r="J13" s="11" t="s">
        <v>22</v>
      </c>
    </row>
    <row r="14" spans="1:12" ht="15" customHeight="1" x14ac:dyDescent="0.2">
      <c r="B14" s="306"/>
      <c r="C14" s="306"/>
      <c r="D14" s="12" t="s">
        <v>12</v>
      </c>
      <c r="E14" s="139"/>
      <c r="F14" s="139"/>
      <c r="G14" s="139"/>
      <c r="H14" s="139"/>
      <c r="I14" s="139"/>
      <c r="J14" s="139"/>
    </row>
    <row r="15" spans="1:12" ht="15" customHeight="1" thickBot="1" x14ac:dyDescent="0.25">
      <c r="B15" s="307"/>
      <c r="C15" s="307"/>
      <c r="D15" s="13" t="s">
        <v>13</v>
      </c>
      <c r="E15" s="140">
        <f>E14</f>
        <v>0</v>
      </c>
      <c r="F15" s="140">
        <f>F14*2</f>
        <v>0</v>
      </c>
      <c r="G15" s="140">
        <f t="shared" ref="G15:I15" si="0">G14</f>
        <v>0</v>
      </c>
      <c r="H15" s="140">
        <f t="shared" ref="H15" si="1">H14*2</f>
        <v>0</v>
      </c>
      <c r="I15" s="140">
        <f t="shared" si="0"/>
        <v>0</v>
      </c>
      <c r="J15" s="140">
        <f t="shared" ref="J15" si="2">J14*2</f>
        <v>0</v>
      </c>
    </row>
    <row r="16" spans="1:12" ht="15" customHeight="1" thickTop="1" x14ac:dyDescent="0.2">
      <c r="B16" s="314" t="s">
        <v>181</v>
      </c>
      <c r="C16" s="112" t="s">
        <v>176</v>
      </c>
      <c r="D16" s="55" t="s">
        <v>19</v>
      </c>
      <c r="E16" s="64" t="s">
        <v>23</v>
      </c>
      <c r="F16" s="64" t="s">
        <v>22</v>
      </c>
      <c r="G16" s="64" t="s">
        <v>23</v>
      </c>
      <c r="H16" s="64" t="s">
        <v>22</v>
      </c>
      <c r="I16" s="64" t="s">
        <v>23</v>
      </c>
      <c r="J16" s="64" t="s">
        <v>22</v>
      </c>
    </row>
    <row r="17" spans="2:10" ht="15" customHeight="1" x14ac:dyDescent="0.2">
      <c r="B17" s="315"/>
      <c r="C17" s="85" t="s">
        <v>177</v>
      </c>
      <c r="D17" s="12" t="s">
        <v>12</v>
      </c>
      <c r="E17" s="139"/>
      <c r="F17" s="139"/>
      <c r="G17" s="139"/>
      <c r="H17" s="139"/>
      <c r="I17" s="139"/>
      <c r="J17" s="139"/>
    </row>
    <row r="18" spans="2:10" ht="15" customHeight="1" x14ac:dyDescent="0.2">
      <c r="B18" s="315"/>
      <c r="C18" s="206"/>
      <c r="D18" s="14" t="s">
        <v>13</v>
      </c>
      <c r="E18" s="141">
        <f>E17</f>
        <v>0</v>
      </c>
      <c r="F18" s="141">
        <f>F17*2</f>
        <v>0</v>
      </c>
      <c r="G18" s="141">
        <f t="shared" ref="G18" si="3">G17</f>
        <v>0</v>
      </c>
      <c r="H18" s="141">
        <f t="shared" ref="H18" si="4">H17*2</f>
        <v>0</v>
      </c>
      <c r="I18" s="141">
        <f t="shared" ref="I18" si="5">I17</f>
        <v>0</v>
      </c>
      <c r="J18" s="141">
        <f t="shared" ref="J18" si="6">J17*2</f>
        <v>0</v>
      </c>
    </row>
    <row r="19" spans="2:10" ht="15" customHeight="1" x14ac:dyDescent="0.2">
      <c r="B19" s="315"/>
      <c r="C19" s="89" t="s">
        <v>179</v>
      </c>
      <c r="D19" s="82" t="s">
        <v>19</v>
      </c>
      <c r="E19" s="64" t="s">
        <v>23</v>
      </c>
      <c r="F19" s="64" t="s">
        <v>22</v>
      </c>
      <c r="G19" s="64" t="s">
        <v>23</v>
      </c>
      <c r="H19" s="64" t="s">
        <v>22</v>
      </c>
      <c r="I19" s="64" t="s">
        <v>23</v>
      </c>
      <c r="J19" s="64" t="s">
        <v>22</v>
      </c>
    </row>
    <row r="20" spans="2:10" ht="15" customHeight="1" x14ac:dyDescent="0.2">
      <c r="B20" s="315"/>
      <c r="C20" s="85" t="s">
        <v>178</v>
      </c>
      <c r="D20" s="83" t="s">
        <v>12</v>
      </c>
      <c r="E20" s="139"/>
      <c r="F20" s="139"/>
      <c r="G20" s="139"/>
      <c r="H20" s="139"/>
      <c r="I20" s="139"/>
      <c r="J20" s="139"/>
    </row>
    <row r="21" spans="2:10" ht="15" customHeight="1" x14ac:dyDescent="0.2">
      <c r="B21" s="315"/>
      <c r="C21" s="207">
        <f>C18+1</f>
        <v>1</v>
      </c>
      <c r="D21" s="84" t="s">
        <v>13</v>
      </c>
      <c r="E21" s="141">
        <f>E20</f>
        <v>0</v>
      </c>
      <c r="F21" s="141">
        <f>F20*2</f>
        <v>0</v>
      </c>
      <c r="G21" s="141">
        <f t="shared" ref="G21" si="7">G20</f>
        <v>0</v>
      </c>
      <c r="H21" s="141">
        <f t="shared" ref="H21" si="8">H20*2</f>
        <v>0</v>
      </c>
      <c r="I21" s="141">
        <f t="shared" ref="I21" si="9">I20</f>
        <v>0</v>
      </c>
      <c r="J21" s="141">
        <f t="shared" ref="J21" si="10">J20*2</f>
        <v>0</v>
      </c>
    </row>
    <row r="22" spans="2:10" ht="15" customHeight="1" x14ac:dyDescent="0.2">
      <c r="B22" s="315"/>
      <c r="C22" s="89" t="s">
        <v>179</v>
      </c>
      <c r="D22" s="55" t="s">
        <v>19</v>
      </c>
      <c r="E22" s="64" t="s">
        <v>23</v>
      </c>
      <c r="F22" s="64" t="s">
        <v>22</v>
      </c>
      <c r="G22" s="64" t="s">
        <v>23</v>
      </c>
      <c r="H22" s="64" t="s">
        <v>22</v>
      </c>
      <c r="I22" s="64" t="s">
        <v>23</v>
      </c>
      <c r="J22" s="64" t="s">
        <v>22</v>
      </c>
    </row>
    <row r="23" spans="2:10" ht="15" customHeight="1" x14ac:dyDescent="0.2">
      <c r="B23" s="315"/>
      <c r="C23" s="85" t="s">
        <v>180</v>
      </c>
      <c r="D23" s="12" t="s">
        <v>12</v>
      </c>
      <c r="E23" s="139"/>
      <c r="F23" s="139"/>
      <c r="G23" s="139"/>
      <c r="H23" s="139"/>
      <c r="I23" s="139"/>
      <c r="J23" s="139"/>
    </row>
    <row r="24" spans="2:10" ht="15" customHeight="1" x14ac:dyDescent="0.2">
      <c r="B24" s="316"/>
      <c r="C24" s="207">
        <f>C21+1</f>
        <v>2</v>
      </c>
      <c r="D24" s="14" t="s">
        <v>13</v>
      </c>
      <c r="E24" s="141">
        <f>E23</f>
        <v>0</v>
      </c>
      <c r="F24" s="141">
        <f>F23*2</f>
        <v>0</v>
      </c>
      <c r="G24" s="141">
        <f t="shared" ref="G24" si="11">G23</f>
        <v>0</v>
      </c>
      <c r="H24" s="141">
        <f t="shared" ref="H24" si="12">H23*2</f>
        <v>0</v>
      </c>
      <c r="I24" s="141">
        <f t="shared" ref="I24" si="13">I23</f>
        <v>0</v>
      </c>
      <c r="J24" s="141">
        <f t="shared" ref="J24" si="14">J23*2</f>
        <v>0</v>
      </c>
    </row>
    <row r="25" spans="2:10" ht="30" customHeight="1" x14ac:dyDescent="0.2">
      <c r="C25" s="5"/>
      <c r="D25" s="65"/>
      <c r="E25" s="6"/>
      <c r="F25" s="6"/>
      <c r="G25" s="6"/>
      <c r="I25" s="6"/>
    </row>
    <row r="26" spans="2:10" ht="15" customHeight="1" x14ac:dyDescent="0.2">
      <c r="B26" s="270" t="s">
        <v>35</v>
      </c>
      <c r="C26" s="270"/>
      <c r="D26" s="270"/>
      <c r="E26" s="300"/>
      <c r="F26" s="301"/>
      <c r="G26" s="300"/>
      <c r="H26" s="308"/>
      <c r="I26" s="320" t="s">
        <v>72</v>
      </c>
      <c r="J26" s="321"/>
    </row>
    <row r="27" spans="2:10" ht="15" customHeight="1" x14ac:dyDescent="0.2">
      <c r="B27" s="270" t="s">
        <v>87</v>
      </c>
      <c r="C27" s="270"/>
      <c r="D27" s="270"/>
      <c r="E27" s="300"/>
      <c r="F27" s="301"/>
      <c r="G27" s="300"/>
      <c r="H27" s="308"/>
      <c r="I27" s="322"/>
      <c r="J27" s="323"/>
    </row>
    <row r="28" spans="2:10" ht="15" customHeight="1" x14ac:dyDescent="0.2">
      <c r="B28" s="271" t="s">
        <v>66</v>
      </c>
      <c r="C28" s="271"/>
      <c r="D28" s="271"/>
      <c r="E28" s="297"/>
      <c r="F28" s="298"/>
      <c r="G28" s="297"/>
      <c r="H28" s="299"/>
      <c r="I28" s="322"/>
      <c r="J28" s="323"/>
    </row>
    <row r="29" spans="2:10" ht="15" customHeight="1" thickBot="1" x14ac:dyDescent="0.25">
      <c r="B29" s="271" t="s">
        <v>73</v>
      </c>
      <c r="C29" s="271"/>
      <c r="D29" s="271"/>
      <c r="E29" s="297"/>
      <c r="F29" s="298"/>
      <c r="G29" s="297"/>
      <c r="H29" s="299"/>
      <c r="I29" s="322"/>
      <c r="J29" s="323"/>
    </row>
    <row r="30" spans="2:10" ht="15" customHeight="1" x14ac:dyDescent="0.2">
      <c r="B30" s="305" t="s">
        <v>175</v>
      </c>
      <c r="C30" s="305" t="s">
        <v>233</v>
      </c>
      <c r="D30" s="69" t="s">
        <v>86</v>
      </c>
      <c r="E30" s="302"/>
      <c r="F30" s="303"/>
      <c r="G30" s="302"/>
      <c r="H30" s="317"/>
      <c r="I30" s="318"/>
      <c r="J30" s="319"/>
    </row>
    <row r="31" spans="2:10" ht="15" customHeight="1" x14ac:dyDescent="0.2">
      <c r="B31" s="306"/>
      <c r="C31" s="306"/>
      <c r="D31" s="10" t="s">
        <v>18</v>
      </c>
      <c r="E31" s="11" t="s">
        <v>23</v>
      </c>
      <c r="F31" s="11" t="s">
        <v>22</v>
      </c>
      <c r="G31" s="11" t="s">
        <v>23</v>
      </c>
      <c r="H31" s="54" t="s">
        <v>22</v>
      </c>
      <c r="I31" s="67" t="s">
        <v>23</v>
      </c>
      <c r="J31" s="11" t="s">
        <v>22</v>
      </c>
    </row>
    <row r="32" spans="2:10" ht="15" customHeight="1" x14ac:dyDescent="0.2">
      <c r="B32" s="306"/>
      <c r="C32" s="306"/>
      <c r="D32" s="12" t="s">
        <v>12</v>
      </c>
      <c r="E32" s="139"/>
      <c r="F32" s="139"/>
      <c r="G32" s="139"/>
      <c r="H32" s="142"/>
      <c r="I32" s="143">
        <f>E14+G14+I14+E32+G32</f>
        <v>0</v>
      </c>
      <c r="J32" s="144">
        <f>F14+H14+J14+F32+H32</f>
        <v>0</v>
      </c>
    </row>
    <row r="33" spans="2:15" ht="15" customHeight="1" thickBot="1" x14ac:dyDescent="0.25">
      <c r="B33" s="307"/>
      <c r="C33" s="307"/>
      <c r="D33" s="13" t="s">
        <v>13</v>
      </c>
      <c r="E33" s="140">
        <f>E32</f>
        <v>0</v>
      </c>
      <c r="F33" s="140">
        <f>F32*2</f>
        <v>0</v>
      </c>
      <c r="G33" s="140">
        <f t="shared" ref="G33" si="15">G32</f>
        <v>0</v>
      </c>
      <c r="H33" s="145">
        <f t="shared" ref="H33" si="16">H32*2</f>
        <v>0</v>
      </c>
      <c r="I33" s="146">
        <f>E15+G15+I15+E33+G33</f>
        <v>0</v>
      </c>
      <c r="J33" s="147">
        <f>F15+H15+J15+F33+H33</f>
        <v>0</v>
      </c>
    </row>
    <row r="34" spans="2:15" ht="15" customHeight="1" thickTop="1" x14ac:dyDescent="0.2">
      <c r="B34" s="314" t="s">
        <v>181</v>
      </c>
      <c r="C34" s="112" t="s">
        <v>176</v>
      </c>
      <c r="D34" s="55" t="s">
        <v>19</v>
      </c>
      <c r="E34" s="64" t="s">
        <v>23</v>
      </c>
      <c r="F34" s="64" t="s">
        <v>22</v>
      </c>
      <c r="G34" s="64" t="s">
        <v>23</v>
      </c>
      <c r="H34" s="66" t="s">
        <v>22</v>
      </c>
      <c r="I34" s="68" t="s">
        <v>23</v>
      </c>
      <c r="J34" s="64" t="s">
        <v>22</v>
      </c>
    </row>
    <row r="35" spans="2:15" ht="15" customHeight="1" x14ac:dyDescent="0.2">
      <c r="B35" s="315"/>
      <c r="C35" s="85" t="s">
        <v>177</v>
      </c>
      <c r="D35" s="12" t="s">
        <v>12</v>
      </c>
      <c r="E35" s="139"/>
      <c r="F35" s="139"/>
      <c r="G35" s="139"/>
      <c r="H35" s="142"/>
      <c r="I35" s="143">
        <f>E17+G17+I17+E35+G35</f>
        <v>0</v>
      </c>
      <c r="J35" s="144">
        <f>F17+H17+J17+F35+H35</f>
        <v>0</v>
      </c>
    </row>
    <row r="36" spans="2:15" ht="15" customHeight="1" x14ac:dyDescent="0.2">
      <c r="B36" s="315"/>
      <c r="C36" s="207">
        <f>C18</f>
        <v>0</v>
      </c>
      <c r="D36" s="14" t="s">
        <v>13</v>
      </c>
      <c r="E36" s="141">
        <f>E35</f>
        <v>0</v>
      </c>
      <c r="F36" s="141">
        <f>F35*2</f>
        <v>0</v>
      </c>
      <c r="G36" s="141">
        <f t="shared" ref="G36" si="17">G35</f>
        <v>0</v>
      </c>
      <c r="H36" s="148">
        <f t="shared" ref="H36" si="18">H35*2</f>
        <v>0</v>
      </c>
      <c r="I36" s="149">
        <f>E18+G18+I18+E36+G36</f>
        <v>0</v>
      </c>
      <c r="J36" s="150">
        <f>F18+H18+J18+F36+H36</f>
        <v>0</v>
      </c>
    </row>
    <row r="37" spans="2:15" ht="15" customHeight="1" x14ac:dyDescent="0.2">
      <c r="B37" s="315"/>
      <c r="C37" s="89" t="s">
        <v>179</v>
      </c>
      <c r="D37" s="55" t="s">
        <v>19</v>
      </c>
      <c r="E37" s="64" t="s">
        <v>23</v>
      </c>
      <c r="F37" s="64" t="s">
        <v>22</v>
      </c>
      <c r="G37" s="64" t="s">
        <v>23</v>
      </c>
      <c r="H37" s="64" t="s">
        <v>22</v>
      </c>
      <c r="I37" s="68" t="s">
        <v>23</v>
      </c>
      <c r="J37" s="64" t="s">
        <v>22</v>
      </c>
    </row>
    <row r="38" spans="2:15" ht="15" customHeight="1" x14ac:dyDescent="0.2">
      <c r="B38" s="315"/>
      <c r="C38" s="85" t="s">
        <v>178</v>
      </c>
      <c r="D38" s="12" t="s">
        <v>12</v>
      </c>
      <c r="E38" s="139"/>
      <c r="F38" s="139"/>
      <c r="G38" s="139"/>
      <c r="H38" s="139"/>
      <c r="I38" s="143">
        <f>E20+G20+I20+E38+G38</f>
        <v>0</v>
      </c>
      <c r="J38" s="144">
        <f>F20+H20+J20+F38+H38</f>
        <v>0</v>
      </c>
    </row>
    <row r="39" spans="2:15" ht="15" customHeight="1" x14ac:dyDescent="0.2">
      <c r="B39" s="315"/>
      <c r="C39" s="207">
        <f>C21</f>
        <v>1</v>
      </c>
      <c r="D39" s="14" t="s">
        <v>13</v>
      </c>
      <c r="E39" s="141">
        <f>E38</f>
        <v>0</v>
      </c>
      <c r="F39" s="141">
        <f>F38*2</f>
        <v>0</v>
      </c>
      <c r="G39" s="141">
        <f t="shared" ref="G39" si="19">G38</f>
        <v>0</v>
      </c>
      <c r="H39" s="141">
        <f t="shared" ref="H39" si="20">H38*2</f>
        <v>0</v>
      </c>
      <c r="I39" s="149">
        <f>E21+G21+I21+E39+G39</f>
        <v>0</v>
      </c>
      <c r="J39" s="150">
        <f>F21+H21+J21+F39+H39</f>
        <v>0</v>
      </c>
    </row>
    <row r="40" spans="2:15" ht="15" customHeight="1" x14ac:dyDescent="0.2">
      <c r="B40" s="315"/>
      <c r="C40" s="89" t="s">
        <v>179</v>
      </c>
      <c r="D40" s="55" t="s">
        <v>19</v>
      </c>
      <c r="E40" s="64" t="s">
        <v>23</v>
      </c>
      <c r="F40" s="64" t="s">
        <v>22</v>
      </c>
      <c r="G40" s="64" t="s">
        <v>23</v>
      </c>
      <c r="H40" s="64" t="s">
        <v>22</v>
      </c>
      <c r="I40" s="68" t="s">
        <v>23</v>
      </c>
      <c r="J40" s="64" t="s">
        <v>22</v>
      </c>
    </row>
    <row r="41" spans="2:15" ht="15" customHeight="1" x14ac:dyDescent="0.2">
      <c r="B41" s="315"/>
      <c r="C41" s="85" t="s">
        <v>180</v>
      </c>
      <c r="D41" s="12" t="s">
        <v>12</v>
      </c>
      <c r="E41" s="139"/>
      <c r="F41" s="139"/>
      <c r="G41" s="139"/>
      <c r="H41" s="139"/>
      <c r="I41" s="143">
        <f>E23+G23+I23+E41+G41</f>
        <v>0</v>
      </c>
      <c r="J41" s="144">
        <f>F23+H23+J23+F41+H41</f>
        <v>0</v>
      </c>
    </row>
    <row r="42" spans="2:15" ht="15" customHeight="1" x14ac:dyDescent="0.2">
      <c r="B42" s="316"/>
      <c r="C42" s="207">
        <f>C24</f>
        <v>2</v>
      </c>
      <c r="D42" s="14" t="s">
        <v>13</v>
      </c>
      <c r="E42" s="141">
        <f>E41</f>
        <v>0</v>
      </c>
      <c r="F42" s="141">
        <f>F41*2</f>
        <v>0</v>
      </c>
      <c r="G42" s="141">
        <f t="shared" ref="G42" si="21">G41</f>
        <v>0</v>
      </c>
      <c r="H42" s="141">
        <f t="shared" ref="H42" si="22">H41*2</f>
        <v>0</v>
      </c>
      <c r="I42" s="149">
        <f>E24+G24+I24+E42+G42</f>
        <v>0</v>
      </c>
      <c r="J42" s="150">
        <f>F24+H24+J24+F42+H42</f>
        <v>0</v>
      </c>
    </row>
    <row r="45" spans="2:15" ht="13.8" thickBot="1" x14ac:dyDescent="0.25">
      <c r="I45" s="313" t="s">
        <v>99</v>
      </c>
      <c r="J45" s="313"/>
    </row>
    <row r="46" spans="2:15" ht="19.5" customHeight="1" thickBot="1" x14ac:dyDescent="0.25">
      <c r="G46" s="309" t="s">
        <v>98</v>
      </c>
      <c r="H46" s="310"/>
      <c r="I46" s="311" t="e">
        <f>L52</f>
        <v>#N/A</v>
      </c>
      <c r="J46" s="312"/>
    </row>
    <row r="47" spans="2:15" x14ac:dyDescent="0.2">
      <c r="L47" s="130">
        <f>IF(I35+J35&gt;0,1,0)</f>
        <v>0</v>
      </c>
      <c r="M47" s="130"/>
      <c r="N47" s="130"/>
      <c r="O47" s="130"/>
    </row>
    <row r="48" spans="2:15" x14ac:dyDescent="0.2">
      <c r="L48" s="130">
        <f>IF(I38+J38&gt;0,2,0)</f>
        <v>0</v>
      </c>
      <c r="M48" s="130"/>
      <c r="N48" s="130"/>
      <c r="O48" s="130"/>
    </row>
    <row r="49" spans="12:15" x14ac:dyDescent="0.2">
      <c r="L49" s="130">
        <f>IF(I41+J41&gt;0,3,0)</f>
        <v>0</v>
      </c>
      <c r="M49" s="130"/>
      <c r="N49" s="130"/>
      <c r="O49" s="130"/>
    </row>
    <row r="50" spans="12:15" x14ac:dyDescent="0.2">
      <c r="L50" s="130"/>
      <c r="M50" s="130"/>
      <c r="N50" s="131">
        <v>1</v>
      </c>
      <c r="O50" s="132">
        <f>I35+J35</f>
        <v>0</v>
      </c>
    </row>
    <row r="51" spans="12:15" x14ac:dyDescent="0.2">
      <c r="L51" s="131">
        <f>MAX(L47:L49)</f>
        <v>0</v>
      </c>
      <c r="M51" s="130"/>
      <c r="N51" s="131">
        <v>2</v>
      </c>
      <c r="O51" s="132">
        <f>I38+J38</f>
        <v>0</v>
      </c>
    </row>
    <row r="52" spans="12:15" x14ac:dyDescent="0.2">
      <c r="L52" s="131" t="e">
        <f>VLOOKUP(L51,N50:O52,2)</f>
        <v>#N/A</v>
      </c>
      <c r="M52" s="130" t="s">
        <v>234</v>
      </c>
      <c r="N52" s="131">
        <v>3</v>
      </c>
      <c r="O52" s="132">
        <f>I41+J41</f>
        <v>0</v>
      </c>
    </row>
  </sheetData>
  <sheetProtection sheet="1" objects="1" scenarios="1"/>
  <mergeCells count="45">
    <mergeCell ref="G46:H46"/>
    <mergeCell ref="I46:J46"/>
    <mergeCell ref="I45:J45"/>
    <mergeCell ref="C12:C15"/>
    <mergeCell ref="B16:B24"/>
    <mergeCell ref="C30:C33"/>
    <mergeCell ref="B34:B42"/>
    <mergeCell ref="G28:H28"/>
    <mergeCell ref="E30:F30"/>
    <mergeCell ref="G30:H30"/>
    <mergeCell ref="E27:F27"/>
    <mergeCell ref="G27:H27"/>
    <mergeCell ref="I30:J30"/>
    <mergeCell ref="I26:J29"/>
    <mergeCell ref="B30:B33"/>
    <mergeCell ref="E2:H2"/>
    <mergeCell ref="B12:B15"/>
    <mergeCell ref="B26:D26"/>
    <mergeCell ref="B28:D28"/>
    <mergeCell ref="B27:D27"/>
    <mergeCell ref="B8:D8"/>
    <mergeCell ref="G9:H9"/>
    <mergeCell ref="E9:F9"/>
    <mergeCell ref="E8:F8"/>
    <mergeCell ref="E10:F10"/>
    <mergeCell ref="E12:F12"/>
    <mergeCell ref="B9:D9"/>
    <mergeCell ref="B10:D10"/>
    <mergeCell ref="E26:F26"/>
    <mergeCell ref="G26:H26"/>
    <mergeCell ref="E28:F28"/>
    <mergeCell ref="I9:J9"/>
    <mergeCell ref="I8:J8"/>
    <mergeCell ref="I10:J10"/>
    <mergeCell ref="I12:J12"/>
    <mergeCell ref="G8:H8"/>
    <mergeCell ref="G10:H10"/>
    <mergeCell ref="G12:H12"/>
    <mergeCell ref="B11:D11"/>
    <mergeCell ref="E11:F11"/>
    <mergeCell ref="G11:H11"/>
    <mergeCell ref="I11:J11"/>
    <mergeCell ref="B29:D29"/>
    <mergeCell ref="E29:F29"/>
    <mergeCell ref="G29:H29"/>
  </mergeCells>
  <phoneticPr fontId="1"/>
  <dataValidations count="3">
    <dataValidation type="list" allowBlank="1" showInputMessage="1" showErrorMessage="1" sqref="E8:J8 E26:H26" xr:uid="{00000000-0002-0000-0100-000000000000}">
      <formula1>"輸出,輸入"</formula1>
    </dataValidation>
    <dataValidation type="whole" operator="greaterThan" allowBlank="1" showInputMessage="1" showErrorMessage="1" sqref="C18" xr:uid="{00000000-0002-0000-0100-000001000000}">
      <formula1>0</formula1>
    </dataValidation>
    <dataValidation type="whole" operator="greaterThanOrEqual" allowBlank="1" showInputMessage="1" showErrorMessage="1" sqref="E14:J14 E17:J17 E20:J20 E23:J23 E32:H32 E35:H35 E38:H38 E41:H41" xr:uid="{00000000-0002-0000-0100-000002000000}">
      <formula1>0</formula1>
    </dataValidation>
  </dataValidations>
  <pageMargins left="0.70866141732283472" right="0.51181102362204722" top="0.74803149606299213" bottom="0.7480314960629921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00FF"/>
  </sheetPr>
  <dimension ref="A1:S74"/>
  <sheetViews>
    <sheetView zoomScaleNormal="100" workbookViewId="0">
      <selection activeCell="T18" sqref="T17:T18"/>
    </sheetView>
  </sheetViews>
  <sheetFormatPr defaultRowHeight="13.2" x14ac:dyDescent="0.2"/>
  <cols>
    <col min="1" max="1" width="1.21875" customWidth="1"/>
    <col min="2" max="2" width="4.21875" customWidth="1"/>
    <col min="3" max="3" width="5.21875" customWidth="1"/>
    <col min="4" max="4" width="11.33203125" customWidth="1"/>
    <col min="5" max="10" width="11.109375" customWidth="1"/>
    <col min="11" max="11" width="6.33203125" customWidth="1"/>
    <col min="12" max="12" width="9" hidden="1" customWidth="1"/>
    <col min="13" max="13" width="3.44140625" hidden="1" customWidth="1"/>
    <col min="14" max="19" width="9" hidden="1" customWidth="1"/>
  </cols>
  <sheetData>
    <row r="1" spans="1:10" x14ac:dyDescent="0.2">
      <c r="A1" s="70" t="s">
        <v>196</v>
      </c>
      <c r="B1" s="78"/>
      <c r="C1" s="41"/>
      <c r="E1" s="41"/>
      <c r="F1" s="41"/>
    </row>
    <row r="2" spans="1:10" ht="16.2" x14ac:dyDescent="0.2">
      <c r="A2" s="41"/>
      <c r="B2" s="41"/>
      <c r="C2" s="41"/>
      <c r="E2" s="304" t="s">
        <v>34</v>
      </c>
      <c r="F2" s="304"/>
      <c r="G2" s="304"/>
      <c r="H2" s="304"/>
    </row>
    <row r="3" spans="1:10" ht="16.2" x14ac:dyDescent="0.2">
      <c r="A3" s="41"/>
      <c r="B3" s="41"/>
      <c r="C3" s="41"/>
      <c r="D3" s="79"/>
      <c r="E3" s="79"/>
      <c r="F3" s="79"/>
      <c r="G3" s="79"/>
      <c r="H3" s="79"/>
    </row>
    <row r="4" spans="1:10" x14ac:dyDescent="0.2">
      <c r="A4" s="41" t="s">
        <v>117</v>
      </c>
      <c r="C4" s="41"/>
      <c r="D4" s="41"/>
      <c r="E4" s="41"/>
      <c r="F4" s="41"/>
    </row>
    <row r="5" spans="1:10" x14ac:dyDescent="0.2">
      <c r="A5" s="41"/>
      <c r="B5" s="41" t="s">
        <v>118</v>
      </c>
      <c r="C5" s="41"/>
      <c r="D5" s="41"/>
      <c r="E5" s="41"/>
      <c r="F5" s="41"/>
    </row>
    <row r="6" spans="1:10" ht="9.75" customHeight="1" x14ac:dyDescent="0.2">
      <c r="A6" s="41"/>
      <c r="C6" s="41"/>
      <c r="D6" s="41"/>
      <c r="E6" s="41"/>
      <c r="F6" s="41"/>
    </row>
    <row r="7" spans="1:10" ht="15.75" customHeight="1" x14ac:dyDescent="0.2">
      <c r="A7" s="41"/>
      <c r="B7" s="44" t="s">
        <v>156</v>
      </c>
      <c r="C7" s="41"/>
      <c r="D7" s="41"/>
      <c r="E7" s="41"/>
      <c r="F7" s="41"/>
    </row>
    <row r="8" spans="1:10" x14ac:dyDescent="0.2">
      <c r="B8" s="270" t="s">
        <v>35</v>
      </c>
      <c r="C8" s="270"/>
      <c r="D8" s="270"/>
      <c r="E8" s="327"/>
      <c r="F8" s="328"/>
      <c r="G8" s="327"/>
      <c r="H8" s="328"/>
      <c r="I8" s="327"/>
      <c r="J8" s="328"/>
    </row>
    <row r="9" spans="1:10" ht="15" customHeight="1" x14ac:dyDescent="0.2">
      <c r="B9" s="270" t="s">
        <v>87</v>
      </c>
      <c r="C9" s="270"/>
      <c r="D9" s="270"/>
      <c r="E9" s="300"/>
      <c r="F9" s="301"/>
      <c r="G9" s="300"/>
      <c r="H9" s="301"/>
      <c r="I9" s="300"/>
      <c r="J9" s="301"/>
    </row>
    <row r="10" spans="1:10" ht="15" customHeight="1" x14ac:dyDescent="0.2">
      <c r="B10" s="270" t="s">
        <v>66</v>
      </c>
      <c r="C10" s="270"/>
      <c r="D10" s="270"/>
      <c r="E10" s="300"/>
      <c r="F10" s="301"/>
      <c r="G10" s="300"/>
      <c r="H10" s="301"/>
      <c r="I10" s="300"/>
      <c r="J10" s="301"/>
    </row>
    <row r="11" spans="1:10" ht="15" customHeight="1" thickBot="1" x14ac:dyDescent="0.25">
      <c r="B11" s="294" t="s">
        <v>73</v>
      </c>
      <c r="C11" s="294"/>
      <c r="D11" s="294"/>
      <c r="E11" s="295"/>
      <c r="F11" s="296"/>
      <c r="G11" s="295"/>
      <c r="H11" s="296"/>
      <c r="I11" s="295"/>
      <c r="J11" s="296"/>
    </row>
    <row r="12" spans="1:10" ht="15" customHeight="1" x14ac:dyDescent="0.2">
      <c r="B12" s="305" t="s">
        <v>175</v>
      </c>
      <c r="C12" s="305" t="s">
        <v>85</v>
      </c>
      <c r="D12" s="69" t="s">
        <v>86</v>
      </c>
      <c r="E12" s="302"/>
      <c r="F12" s="303"/>
      <c r="G12" s="302"/>
      <c r="H12" s="303"/>
      <c r="I12" s="302"/>
      <c r="J12" s="303"/>
    </row>
    <row r="13" spans="1:10" ht="15" customHeight="1" x14ac:dyDescent="0.2">
      <c r="B13" s="306"/>
      <c r="C13" s="306"/>
      <c r="D13" s="10" t="s">
        <v>18</v>
      </c>
      <c r="E13" s="11" t="s">
        <v>23</v>
      </c>
      <c r="F13" s="11" t="s">
        <v>22</v>
      </c>
      <c r="G13" s="11" t="s">
        <v>23</v>
      </c>
      <c r="H13" s="11" t="s">
        <v>22</v>
      </c>
      <c r="I13" s="11" t="s">
        <v>23</v>
      </c>
      <c r="J13" s="11" t="s">
        <v>22</v>
      </c>
    </row>
    <row r="14" spans="1:10" ht="15" customHeight="1" x14ac:dyDescent="0.2">
      <c r="B14" s="306"/>
      <c r="C14" s="306"/>
      <c r="D14" s="12" t="s">
        <v>12</v>
      </c>
      <c r="E14" s="139"/>
      <c r="F14" s="139"/>
      <c r="G14" s="139"/>
      <c r="H14" s="139"/>
      <c r="I14" s="139"/>
      <c r="J14" s="139"/>
    </row>
    <row r="15" spans="1:10" ht="15" customHeight="1" thickBot="1" x14ac:dyDescent="0.25">
      <c r="B15" s="307"/>
      <c r="C15" s="307"/>
      <c r="D15" s="13" t="s">
        <v>13</v>
      </c>
      <c r="E15" s="140">
        <f>E14</f>
        <v>0</v>
      </c>
      <c r="F15" s="140">
        <f>F14*2</f>
        <v>0</v>
      </c>
      <c r="G15" s="140">
        <f t="shared" ref="G15:I15" si="0">G14</f>
        <v>0</v>
      </c>
      <c r="H15" s="140">
        <f t="shared" ref="H15" si="1">H14*2</f>
        <v>0</v>
      </c>
      <c r="I15" s="140">
        <f t="shared" si="0"/>
        <v>0</v>
      </c>
      <c r="J15" s="140">
        <f t="shared" ref="J15" si="2">J14*2</f>
        <v>0</v>
      </c>
    </row>
    <row r="16" spans="1:10" ht="15" customHeight="1" thickTop="1" x14ac:dyDescent="0.2">
      <c r="B16" s="315" t="s">
        <v>181</v>
      </c>
      <c r="C16" s="85" t="s">
        <v>176</v>
      </c>
      <c r="D16" s="55" t="s">
        <v>19</v>
      </c>
      <c r="E16" s="64" t="s">
        <v>23</v>
      </c>
      <c r="F16" s="64" t="s">
        <v>22</v>
      </c>
      <c r="G16" s="64" t="s">
        <v>23</v>
      </c>
      <c r="H16" s="64" t="s">
        <v>22</v>
      </c>
      <c r="I16" s="64" t="s">
        <v>23</v>
      </c>
      <c r="J16" s="64" t="s">
        <v>22</v>
      </c>
    </row>
    <row r="17" spans="2:10" ht="15" customHeight="1" x14ac:dyDescent="0.2">
      <c r="B17" s="315"/>
      <c r="C17" s="85" t="s">
        <v>177</v>
      </c>
      <c r="D17" s="12" t="s">
        <v>12</v>
      </c>
      <c r="E17" s="139"/>
      <c r="F17" s="139"/>
      <c r="G17" s="139"/>
      <c r="H17" s="139"/>
      <c r="I17" s="139"/>
      <c r="J17" s="139"/>
    </row>
    <row r="18" spans="2:10" ht="15" customHeight="1" x14ac:dyDescent="0.2">
      <c r="B18" s="315"/>
      <c r="C18" s="206"/>
      <c r="D18" s="14" t="s">
        <v>13</v>
      </c>
      <c r="E18" s="150">
        <f>E17</f>
        <v>0</v>
      </c>
      <c r="F18" s="150">
        <f>F17*2</f>
        <v>0</v>
      </c>
      <c r="G18" s="150">
        <f t="shared" ref="G18" si="3">G17</f>
        <v>0</v>
      </c>
      <c r="H18" s="150">
        <f t="shared" ref="H18" si="4">H17*2</f>
        <v>0</v>
      </c>
      <c r="I18" s="150">
        <f t="shared" ref="I18" si="5">I17</f>
        <v>0</v>
      </c>
      <c r="J18" s="150">
        <f t="shared" ref="J18" si="6">J17*2</f>
        <v>0</v>
      </c>
    </row>
    <row r="19" spans="2:10" ht="15" customHeight="1" x14ac:dyDescent="0.2">
      <c r="B19" s="315"/>
      <c r="C19" s="89" t="s">
        <v>179</v>
      </c>
      <c r="D19" s="82" t="s">
        <v>19</v>
      </c>
      <c r="E19" s="64" t="s">
        <v>23</v>
      </c>
      <c r="F19" s="64" t="s">
        <v>22</v>
      </c>
      <c r="G19" s="64" t="s">
        <v>23</v>
      </c>
      <c r="H19" s="64" t="s">
        <v>22</v>
      </c>
      <c r="I19" s="64" t="s">
        <v>23</v>
      </c>
      <c r="J19" s="64" t="s">
        <v>22</v>
      </c>
    </row>
    <row r="20" spans="2:10" ht="15" customHeight="1" x14ac:dyDescent="0.2">
      <c r="B20" s="315"/>
      <c r="C20" s="85" t="s">
        <v>178</v>
      </c>
      <c r="D20" s="83" t="s">
        <v>12</v>
      </c>
      <c r="E20" s="139"/>
      <c r="F20" s="139"/>
      <c r="G20" s="139"/>
      <c r="H20" s="139"/>
      <c r="I20" s="139"/>
      <c r="J20" s="139"/>
    </row>
    <row r="21" spans="2:10" ht="15" customHeight="1" x14ac:dyDescent="0.2">
      <c r="B21" s="315"/>
      <c r="C21" s="207">
        <f>C18+1</f>
        <v>1</v>
      </c>
      <c r="D21" s="84" t="s">
        <v>13</v>
      </c>
      <c r="E21" s="150">
        <f>E20</f>
        <v>0</v>
      </c>
      <c r="F21" s="150">
        <f>F20*2</f>
        <v>0</v>
      </c>
      <c r="G21" s="150">
        <f t="shared" ref="G21" si="7">G20</f>
        <v>0</v>
      </c>
      <c r="H21" s="150">
        <f t="shared" ref="H21" si="8">H20*2</f>
        <v>0</v>
      </c>
      <c r="I21" s="150">
        <f t="shared" ref="I21" si="9">I20</f>
        <v>0</v>
      </c>
      <c r="J21" s="150">
        <f t="shared" ref="J21" si="10">J20*2</f>
        <v>0</v>
      </c>
    </row>
    <row r="22" spans="2:10" ht="15" customHeight="1" x14ac:dyDescent="0.2">
      <c r="B22" s="315"/>
      <c r="C22" s="89" t="s">
        <v>179</v>
      </c>
      <c r="D22" s="55" t="s">
        <v>19</v>
      </c>
      <c r="E22" s="64" t="s">
        <v>23</v>
      </c>
      <c r="F22" s="64" t="s">
        <v>22</v>
      </c>
      <c r="G22" s="64" t="s">
        <v>23</v>
      </c>
      <c r="H22" s="64" t="s">
        <v>22</v>
      </c>
      <c r="I22" s="64" t="s">
        <v>23</v>
      </c>
      <c r="J22" s="64" t="s">
        <v>22</v>
      </c>
    </row>
    <row r="23" spans="2:10" ht="15" customHeight="1" x14ac:dyDescent="0.2">
      <c r="B23" s="315"/>
      <c r="C23" s="85" t="s">
        <v>180</v>
      </c>
      <c r="D23" s="12" t="s">
        <v>12</v>
      </c>
      <c r="E23" s="139"/>
      <c r="F23" s="139"/>
      <c r="G23" s="139"/>
      <c r="H23" s="139"/>
      <c r="I23" s="139"/>
      <c r="J23" s="139"/>
    </row>
    <row r="24" spans="2:10" ht="15" customHeight="1" x14ac:dyDescent="0.2">
      <c r="B24" s="316"/>
      <c r="C24" s="207">
        <f>C21+1</f>
        <v>2</v>
      </c>
      <c r="D24" s="14" t="s">
        <v>13</v>
      </c>
      <c r="E24" s="150">
        <f>E23</f>
        <v>0</v>
      </c>
      <c r="F24" s="150">
        <f>F23*2</f>
        <v>0</v>
      </c>
      <c r="G24" s="150">
        <f t="shared" ref="G24" si="11">G23</f>
        <v>0</v>
      </c>
      <c r="H24" s="150">
        <f t="shared" ref="H24" si="12">H23*2</f>
        <v>0</v>
      </c>
      <c r="I24" s="150">
        <f t="shared" ref="I24" si="13">I23</f>
        <v>0</v>
      </c>
      <c r="J24" s="150">
        <f t="shared" ref="J24" si="14">J23*2</f>
        <v>0</v>
      </c>
    </row>
    <row r="25" spans="2:10" ht="15.75" customHeight="1" x14ac:dyDescent="0.2">
      <c r="B25" s="86"/>
      <c r="C25" s="51"/>
      <c r="D25" s="87"/>
      <c r="E25" s="88"/>
      <c r="F25" s="88"/>
      <c r="G25" s="88"/>
      <c r="H25" s="88"/>
      <c r="I25" s="6"/>
      <c r="J25" s="6"/>
    </row>
    <row r="26" spans="2:10" ht="13.5" customHeight="1" x14ac:dyDescent="0.2">
      <c r="B26" s="331" t="s">
        <v>186</v>
      </c>
      <c r="C26" s="331" t="s">
        <v>185</v>
      </c>
      <c r="D26" s="113" t="s">
        <v>19</v>
      </c>
      <c r="E26" s="11" t="s">
        <v>23</v>
      </c>
      <c r="F26" s="11" t="s">
        <v>22</v>
      </c>
      <c r="G26" s="11" t="s">
        <v>23</v>
      </c>
      <c r="H26" s="54" t="s">
        <v>22</v>
      </c>
      <c r="I26" s="11" t="s">
        <v>23</v>
      </c>
      <c r="J26" s="11" t="s">
        <v>22</v>
      </c>
    </row>
    <row r="27" spans="2:10" x14ac:dyDescent="0.2">
      <c r="B27" s="331"/>
      <c r="C27" s="331"/>
      <c r="D27" s="83" t="s">
        <v>12</v>
      </c>
      <c r="E27" s="139"/>
      <c r="F27" s="139"/>
      <c r="G27" s="139"/>
      <c r="H27" s="142"/>
      <c r="I27" s="139"/>
      <c r="J27" s="139"/>
    </row>
    <row r="28" spans="2:10" x14ac:dyDescent="0.2">
      <c r="B28" s="331"/>
      <c r="C28" s="331"/>
      <c r="D28" s="84" t="s">
        <v>13</v>
      </c>
      <c r="E28" s="150">
        <f>E27</f>
        <v>0</v>
      </c>
      <c r="F28" s="150">
        <f>F27*2</f>
        <v>0</v>
      </c>
      <c r="G28" s="150">
        <f t="shared" ref="G28" si="15">G27</f>
        <v>0</v>
      </c>
      <c r="H28" s="151">
        <f t="shared" ref="H28" si="16">H27*2</f>
        <v>0</v>
      </c>
      <c r="I28" s="150">
        <f t="shared" ref="I28" si="17">I27</f>
        <v>0</v>
      </c>
      <c r="J28" s="150">
        <f t="shared" ref="J28" si="18">J27*2</f>
        <v>0</v>
      </c>
    </row>
    <row r="29" spans="2:10" x14ac:dyDescent="0.2">
      <c r="B29" s="331"/>
      <c r="C29" s="331"/>
      <c r="D29" s="114" t="s">
        <v>56</v>
      </c>
      <c r="E29" s="161"/>
      <c r="F29" s="161"/>
      <c r="G29" s="161"/>
      <c r="H29" s="161"/>
      <c r="I29" s="161"/>
      <c r="J29" s="161"/>
    </row>
    <row r="30" spans="2:10" x14ac:dyDescent="0.2">
      <c r="B30" s="331"/>
      <c r="C30" s="331"/>
      <c r="D30" s="115" t="s">
        <v>74</v>
      </c>
      <c r="E30" s="161"/>
      <c r="F30" s="161"/>
      <c r="G30" s="161"/>
      <c r="H30" s="161"/>
      <c r="I30" s="161"/>
      <c r="J30" s="161"/>
    </row>
    <row r="31" spans="2:10" ht="15" customHeight="1" thickBot="1" x14ac:dyDescent="0.25">
      <c r="C31" s="5"/>
      <c r="D31" s="65"/>
      <c r="E31" s="6"/>
      <c r="F31" s="6"/>
      <c r="G31" s="6"/>
      <c r="I31" s="6"/>
    </row>
    <row r="32" spans="2:10" ht="15.75" customHeight="1" x14ac:dyDescent="0.2">
      <c r="B32" s="338" t="s">
        <v>101</v>
      </c>
      <c r="C32" s="339"/>
      <c r="D32" s="121" t="s">
        <v>100</v>
      </c>
      <c r="E32" s="152" t="e">
        <f>N54</f>
        <v>#N/A</v>
      </c>
      <c r="F32" s="152" t="e">
        <f t="shared" ref="F32:J32" si="19">O54</f>
        <v>#N/A</v>
      </c>
      <c r="G32" s="152" t="e">
        <f t="shared" si="19"/>
        <v>#N/A</v>
      </c>
      <c r="H32" s="152" t="e">
        <f t="shared" si="19"/>
        <v>#N/A</v>
      </c>
      <c r="I32" s="152" t="e">
        <f t="shared" si="19"/>
        <v>#N/A</v>
      </c>
      <c r="J32" s="153" t="e">
        <f t="shared" si="19"/>
        <v>#N/A</v>
      </c>
    </row>
    <row r="33" spans="2:19" ht="15.75" customHeight="1" x14ac:dyDescent="0.2">
      <c r="B33" s="340"/>
      <c r="C33" s="341"/>
      <c r="D33" s="334" t="s">
        <v>13</v>
      </c>
      <c r="E33" s="154" t="e">
        <f>E32</f>
        <v>#N/A</v>
      </c>
      <c r="F33" s="154" t="e">
        <f>F32*2</f>
        <v>#N/A</v>
      </c>
      <c r="G33" s="154" t="e">
        <f t="shared" ref="G33" si="20">G32</f>
        <v>#N/A</v>
      </c>
      <c r="H33" s="154" t="e">
        <f t="shared" ref="H33" si="21">H32*2</f>
        <v>#N/A</v>
      </c>
      <c r="I33" s="154" t="e">
        <f t="shared" ref="I33" si="22">I32</f>
        <v>#N/A</v>
      </c>
      <c r="J33" s="155" t="e">
        <f t="shared" ref="J33" si="23">J32*2</f>
        <v>#N/A</v>
      </c>
    </row>
    <row r="34" spans="2:19" ht="15.75" customHeight="1" x14ac:dyDescent="0.2">
      <c r="B34" s="340"/>
      <c r="C34" s="341"/>
      <c r="D34" s="335"/>
      <c r="E34" s="332" t="e">
        <f>SUM(E33:F33)</f>
        <v>#N/A</v>
      </c>
      <c r="F34" s="333"/>
      <c r="G34" s="332" t="e">
        <f>SUM(G33:H33)</f>
        <v>#N/A</v>
      </c>
      <c r="H34" s="333"/>
      <c r="I34" s="332" t="e">
        <f>SUM(I33:J33)</f>
        <v>#N/A</v>
      </c>
      <c r="J34" s="350"/>
    </row>
    <row r="35" spans="2:19" ht="13.8" thickBot="1" x14ac:dyDescent="0.25">
      <c r="B35" s="336" t="s">
        <v>44</v>
      </c>
      <c r="C35" s="337"/>
      <c r="D35" s="337"/>
      <c r="E35" s="329" t="e">
        <f>O64</f>
        <v>#N/A</v>
      </c>
      <c r="F35" s="330"/>
      <c r="G35" s="329" t="e">
        <f>Q64</f>
        <v>#N/A</v>
      </c>
      <c r="H35" s="330"/>
      <c r="I35" s="329" t="e">
        <f>S64</f>
        <v>#N/A</v>
      </c>
      <c r="J35" s="351"/>
    </row>
    <row r="36" spans="2:19" ht="21" customHeight="1" x14ac:dyDescent="0.2">
      <c r="C36" s="5"/>
      <c r="D36" s="65"/>
      <c r="E36" s="6"/>
      <c r="F36" s="6"/>
      <c r="G36" s="6"/>
      <c r="I36" s="6"/>
    </row>
    <row r="37" spans="2:19" ht="15" customHeight="1" thickBot="1" x14ac:dyDescent="0.25">
      <c r="C37" s="5"/>
      <c r="D37" s="65"/>
      <c r="G37" s="313" t="s">
        <v>107</v>
      </c>
      <c r="H37" s="313"/>
    </row>
    <row r="38" spans="2:19" ht="20.25" customHeight="1" thickBot="1" x14ac:dyDescent="0.25">
      <c r="C38" s="5"/>
      <c r="D38" s="65"/>
      <c r="E38" s="309" t="s">
        <v>98</v>
      </c>
      <c r="F38" s="310"/>
      <c r="G38" s="352" t="e">
        <f>SUM(E35:J35)</f>
        <v>#N/A</v>
      </c>
      <c r="H38" s="353"/>
    </row>
    <row r="39" spans="2:19" ht="15" customHeight="1" x14ac:dyDescent="0.2">
      <c r="C39" s="5"/>
      <c r="D39" s="65"/>
      <c r="E39" s="6"/>
      <c r="F39" s="6"/>
      <c r="G39" s="6"/>
      <c r="I39" s="6"/>
    </row>
    <row r="40" spans="2:19" ht="15" customHeight="1" x14ac:dyDescent="0.2">
      <c r="C40" s="5"/>
      <c r="D40" s="65"/>
      <c r="E40" s="6"/>
      <c r="F40" s="6"/>
      <c r="G40" s="6"/>
      <c r="I40" s="6"/>
    </row>
    <row r="41" spans="2:19" ht="15" customHeight="1" x14ac:dyDescent="0.2">
      <c r="B41" s="107" t="s">
        <v>102</v>
      </c>
      <c r="C41" s="96"/>
      <c r="D41" s="97"/>
      <c r="E41" s="6"/>
      <c r="F41" s="6"/>
      <c r="G41" s="6"/>
      <c r="I41" s="6"/>
    </row>
    <row r="42" spans="2:19" ht="15" customHeight="1" x14ac:dyDescent="0.2">
      <c r="B42" s="98" t="s">
        <v>103</v>
      </c>
      <c r="C42" s="96"/>
      <c r="D42" s="97"/>
      <c r="E42" s="6"/>
      <c r="F42" s="6"/>
      <c r="G42" s="6"/>
      <c r="I42" s="6"/>
      <c r="L42" s="133">
        <f>SUM(E17:J17)</f>
        <v>0</v>
      </c>
      <c r="M42" s="130">
        <f>IF(L42&gt;0,1,0)</f>
        <v>0</v>
      </c>
      <c r="N42" s="130"/>
      <c r="O42" s="130"/>
      <c r="P42" s="130"/>
      <c r="Q42" s="130"/>
      <c r="R42" s="130"/>
      <c r="S42" s="130"/>
    </row>
    <row r="43" spans="2:19" ht="15" customHeight="1" x14ac:dyDescent="0.2">
      <c r="B43" s="98" t="s">
        <v>104</v>
      </c>
      <c r="C43" s="96"/>
      <c r="D43" s="97"/>
      <c r="E43" s="6"/>
      <c r="F43" s="6"/>
      <c r="G43" s="6"/>
      <c r="I43" s="6"/>
      <c r="L43" s="133">
        <f>SUM(E20:J20)</f>
        <v>0</v>
      </c>
      <c r="M43" s="130">
        <f>IF(L43&gt;0,2,0)</f>
        <v>0</v>
      </c>
      <c r="N43" s="130"/>
      <c r="O43" s="130"/>
      <c r="P43" s="130"/>
      <c r="Q43" s="130"/>
      <c r="R43" s="130"/>
      <c r="S43" s="130"/>
    </row>
    <row r="44" spans="2:19" ht="15" customHeight="1" x14ac:dyDescent="0.2">
      <c r="B44" s="98" t="s">
        <v>106</v>
      </c>
      <c r="C44" s="96"/>
      <c r="D44" s="97"/>
      <c r="E44" s="6"/>
      <c r="F44" s="6"/>
      <c r="G44" s="6"/>
      <c r="I44" s="6"/>
      <c r="L44" s="133">
        <f>SUM(E23:J23)</f>
        <v>0</v>
      </c>
      <c r="M44" s="130">
        <f>IF(L44&gt;0,3,0)</f>
        <v>0</v>
      </c>
      <c r="N44" s="130"/>
      <c r="O44" s="130"/>
      <c r="P44" s="130"/>
      <c r="Q44" s="130"/>
      <c r="R44" s="130"/>
      <c r="S44" s="130"/>
    </row>
    <row r="45" spans="2:19" ht="15" customHeight="1" x14ac:dyDescent="0.2">
      <c r="B45" s="98" t="s">
        <v>105</v>
      </c>
      <c r="C45" s="96"/>
      <c r="D45" s="97"/>
      <c r="E45" s="6"/>
      <c r="F45" s="6"/>
      <c r="G45" s="6"/>
      <c r="I45" s="6"/>
      <c r="L45" s="130"/>
      <c r="M45" s="130"/>
      <c r="N45" s="130"/>
      <c r="O45" s="130"/>
      <c r="P45" s="130"/>
      <c r="Q45" s="130"/>
      <c r="R45" s="130"/>
      <c r="S45" s="130"/>
    </row>
    <row r="46" spans="2:19" ht="15" customHeight="1" x14ac:dyDescent="0.2">
      <c r="B46" s="98" t="s">
        <v>173</v>
      </c>
      <c r="C46" s="96"/>
      <c r="D46" s="97"/>
      <c r="E46" s="6"/>
      <c r="F46" s="6"/>
      <c r="G46" s="6"/>
      <c r="I46" s="6"/>
      <c r="L46" s="130"/>
      <c r="M46" s="130">
        <f>MAX(M42:M44)</f>
        <v>0</v>
      </c>
      <c r="N46" s="130"/>
      <c r="O46" s="130"/>
      <c r="P46" s="130"/>
      <c r="Q46" s="130"/>
      <c r="R46" s="130"/>
      <c r="S46" s="130"/>
    </row>
    <row r="47" spans="2:19" ht="15" customHeight="1" x14ac:dyDescent="0.2">
      <c r="B47" s="98" t="s">
        <v>172</v>
      </c>
      <c r="C47" s="96"/>
      <c r="D47" s="97"/>
      <c r="E47" s="6"/>
      <c r="F47" s="6"/>
      <c r="G47" s="6"/>
      <c r="I47" s="6"/>
      <c r="L47" s="130"/>
      <c r="M47" s="130"/>
      <c r="N47" s="130"/>
      <c r="O47" s="130"/>
      <c r="P47" s="130"/>
      <c r="Q47" s="130"/>
      <c r="R47" s="130"/>
      <c r="S47" s="130"/>
    </row>
    <row r="48" spans="2:19" ht="9.75" customHeight="1" x14ac:dyDescent="0.2">
      <c r="L48" s="130"/>
      <c r="M48" s="130">
        <v>1</v>
      </c>
      <c r="N48" s="133">
        <f>E17</f>
        <v>0</v>
      </c>
      <c r="O48" s="133">
        <f t="shared" ref="O48:S48" si="24">F17</f>
        <v>0</v>
      </c>
      <c r="P48" s="133">
        <f t="shared" si="24"/>
        <v>0</v>
      </c>
      <c r="Q48" s="133">
        <f t="shared" si="24"/>
        <v>0</v>
      </c>
      <c r="R48" s="133">
        <f t="shared" si="24"/>
        <v>0</v>
      </c>
      <c r="S48" s="133">
        <f t="shared" si="24"/>
        <v>0</v>
      </c>
    </row>
    <row r="49" spans="2:19" x14ac:dyDescent="0.2">
      <c r="L49" s="130"/>
      <c r="M49" s="130">
        <v>2</v>
      </c>
      <c r="N49" s="133">
        <f>E20</f>
        <v>0</v>
      </c>
      <c r="O49" s="133">
        <f t="shared" ref="O49:S49" si="25">F20</f>
        <v>0</v>
      </c>
      <c r="P49" s="133">
        <f t="shared" si="25"/>
        <v>0</v>
      </c>
      <c r="Q49" s="133">
        <f t="shared" si="25"/>
        <v>0</v>
      </c>
      <c r="R49" s="133">
        <f t="shared" si="25"/>
        <v>0</v>
      </c>
      <c r="S49" s="133">
        <f t="shared" si="25"/>
        <v>0</v>
      </c>
    </row>
    <row r="50" spans="2:19" x14ac:dyDescent="0.2">
      <c r="L50" s="130"/>
      <c r="M50" s="130">
        <v>3</v>
      </c>
      <c r="N50" s="133">
        <f>E23</f>
        <v>0</v>
      </c>
      <c r="O50" s="133">
        <f t="shared" ref="O50:S50" si="26">F23</f>
        <v>0</v>
      </c>
      <c r="P50" s="133">
        <f t="shared" si="26"/>
        <v>0</v>
      </c>
      <c r="Q50" s="133">
        <f t="shared" si="26"/>
        <v>0</v>
      </c>
      <c r="R50" s="133">
        <f t="shared" si="26"/>
        <v>0</v>
      </c>
      <c r="S50" s="133">
        <f t="shared" si="26"/>
        <v>0</v>
      </c>
    </row>
    <row r="51" spans="2:19" x14ac:dyDescent="0.2">
      <c r="L51" s="130"/>
      <c r="M51" s="130"/>
      <c r="N51" s="130"/>
      <c r="O51" s="130"/>
      <c r="P51" s="130"/>
      <c r="Q51" s="130"/>
      <c r="R51" s="130"/>
      <c r="S51" s="130"/>
    </row>
    <row r="52" spans="2:19" x14ac:dyDescent="0.2">
      <c r="L52" s="130"/>
      <c r="M52" s="130"/>
      <c r="N52" s="134" t="e">
        <f>VLOOKUP($M$46,$M$48:$S$50,2)</f>
        <v>#N/A</v>
      </c>
      <c r="O52" s="134" t="e">
        <f>VLOOKUP($M$46,$M$48:$S$50,3)</f>
        <v>#N/A</v>
      </c>
      <c r="P52" s="134" t="e">
        <f>VLOOKUP($M$46,$M$48:$S$50,4)</f>
        <v>#N/A</v>
      </c>
      <c r="Q52" s="134" t="e">
        <f>VLOOKUP($M$46,$M$48:$S$50,5)</f>
        <v>#N/A</v>
      </c>
      <c r="R52" s="134" t="e">
        <f>VLOOKUP($M$46,$M$48:$S$50,6)</f>
        <v>#N/A</v>
      </c>
      <c r="S52" s="134" t="e">
        <f>VLOOKUP($M$46,$M$48:$S$50,7)</f>
        <v>#N/A</v>
      </c>
    </row>
    <row r="53" spans="2:19" x14ac:dyDescent="0.2">
      <c r="L53" s="130"/>
      <c r="M53" s="130" t="s">
        <v>235</v>
      </c>
      <c r="N53" s="134">
        <f t="shared" ref="N53:S53" si="27">E27</f>
        <v>0</v>
      </c>
      <c r="O53" s="134">
        <f t="shared" si="27"/>
        <v>0</v>
      </c>
      <c r="P53" s="134">
        <f t="shared" si="27"/>
        <v>0</v>
      </c>
      <c r="Q53" s="134">
        <f t="shared" si="27"/>
        <v>0</v>
      </c>
      <c r="R53" s="134">
        <f t="shared" si="27"/>
        <v>0</v>
      </c>
      <c r="S53" s="134">
        <f t="shared" si="27"/>
        <v>0</v>
      </c>
    </row>
    <row r="54" spans="2:19" x14ac:dyDescent="0.2">
      <c r="L54" s="130"/>
      <c r="M54" s="130"/>
      <c r="N54" s="135" t="e">
        <f>N52-N53</f>
        <v>#N/A</v>
      </c>
      <c r="O54" s="136" t="e">
        <f t="shared" ref="O54:S54" si="28">O52-O53</f>
        <v>#N/A</v>
      </c>
      <c r="P54" s="135" t="e">
        <f t="shared" si="28"/>
        <v>#N/A</v>
      </c>
      <c r="Q54" s="136" t="e">
        <f t="shared" si="28"/>
        <v>#N/A</v>
      </c>
      <c r="R54" s="135" t="e">
        <f t="shared" si="28"/>
        <v>#N/A</v>
      </c>
      <c r="S54" s="136" t="e">
        <f t="shared" si="28"/>
        <v>#N/A</v>
      </c>
    </row>
    <row r="55" spans="2:19" x14ac:dyDescent="0.2">
      <c r="L55" s="130"/>
      <c r="M55" s="130"/>
      <c r="N55" s="137" t="e">
        <f>N54</f>
        <v>#N/A</v>
      </c>
      <c r="O55" s="137" t="e">
        <f>O54*2</f>
        <v>#N/A</v>
      </c>
      <c r="P55" s="137" t="e">
        <f t="shared" ref="P55" si="29">P54</f>
        <v>#N/A</v>
      </c>
      <c r="Q55" s="137" t="e">
        <f t="shared" ref="Q55" si="30">Q54*2</f>
        <v>#N/A</v>
      </c>
      <c r="R55" s="137" t="e">
        <f t="shared" ref="R55" si="31">R54</f>
        <v>#N/A</v>
      </c>
      <c r="S55" s="138" t="e">
        <f t="shared" ref="S55" si="32">S54*2</f>
        <v>#N/A</v>
      </c>
    </row>
    <row r="56" spans="2:19" x14ac:dyDescent="0.2">
      <c r="B56" s="92" t="s">
        <v>97</v>
      </c>
      <c r="L56" s="130"/>
      <c r="M56" s="130"/>
      <c r="N56" s="324" t="e">
        <f>SUM(N55:O55)</f>
        <v>#N/A</v>
      </c>
      <c r="O56" s="325"/>
      <c r="P56" s="324" t="e">
        <f>SUM(P55:Q55)</f>
        <v>#N/A</v>
      </c>
      <c r="Q56" s="325"/>
      <c r="R56" s="324" t="e">
        <f>SUM(R55:S55)</f>
        <v>#N/A</v>
      </c>
      <c r="S56" s="326"/>
    </row>
    <row r="57" spans="2:19" x14ac:dyDescent="0.2">
      <c r="L57" s="130"/>
      <c r="M57" s="130"/>
      <c r="N57" s="130"/>
      <c r="O57" s="134" t="e">
        <f>SUM(N54:O54)</f>
        <v>#N/A</v>
      </c>
      <c r="P57" s="130"/>
      <c r="Q57" s="134" t="e">
        <f>SUM(P54:Q54)</f>
        <v>#N/A</v>
      </c>
      <c r="R57" s="130"/>
      <c r="S57" s="134" t="e">
        <f>SUM(R54:S54)</f>
        <v>#N/A</v>
      </c>
    </row>
    <row r="58" spans="2:19" x14ac:dyDescent="0.2">
      <c r="B58" t="s">
        <v>47</v>
      </c>
      <c r="L58" s="130"/>
      <c r="M58" s="130"/>
      <c r="N58" s="130" t="e">
        <f t="shared" ref="N58:S58" si="33">IF(N55&gt;0,1,0)</f>
        <v>#N/A</v>
      </c>
      <c r="O58" s="130" t="e">
        <f t="shared" si="33"/>
        <v>#N/A</v>
      </c>
      <c r="P58" s="130" t="e">
        <f t="shared" si="33"/>
        <v>#N/A</v>
      </c>
      <c r="Q58" s="130" t="e">
        <f t="shared" si="33"/>
        <v>#N/A</v>
      </c>
      <c r="R58" s="130" t="e">
        <f t="shared" si="33"/>
        <v>#N/A</v>
      </c>
      <c r="S58" s="130" t="e">
        <f t="shared" si="33"/>
        <v>#N/A</v>
      </c>
    </row>
    <row r="59" spans="2:19" ht="6.75" customHeight="1" x14ac:dyDescent="0.2">
      <c r="L59" s="130"/>
      <c r="M59" s="130"/>
      <c r="N59" s="130"/>
      <c r="O59" s="130" t="e">
        <f>SUM(N58:O58)</f>
        <v>#N/A</v>
      </c>
      <c r="P59" s="130"/>
      <c r="Q59" s="130" t="e">
        <f>SUM(P58:Q58)</f>
        <v>#N/A</v>
      </c>
      <c r="R59" s="130"/>
      <c r="S59" s="130" t="e">
        <f>SUM(R58:S58)</f>
        <v>#N/A</v>
      </c>
    </row>
    <row r="60" spans="2:19" x14ac:dyDescent="0.2">
      <c r="B60" t="s">
        <v>54</v>
      </c>
      <c r="L60" s="130"/>
      <c r="M60" s="130"/>
      <c r="N60" s="130" t="e">
        <f>IF(N58=1,N56,0)</f>
        <v>#N/A</v>
      </c>
      <c r="O60" s="130" t="e">
        <f>IF(O58=1,N56,0)</f>
        <v>#N/A</v>
      </c>
      <c r="P60" s="130" t="e">
        <f>IF(P58=1,P56,0)</f>
        <v>#N/A</v>
      </c>
      <c r="Q60" s="130" t="e">
        <f>IF(Q58=1,P56,0)</f>
        <v>#N/A</v>
      </c>
      <c r="R60" s="130" t="e">
        <f>IF(R58=1,R56,0)</f>
        <v>#N/A</v>
      </c>
      <c r="S60" s="130" t="e">
        <f>IF(S58=1,R56,0)</f>
        <v>#N/A</v>
      </c>
    </row>
    <row r="61" spans="2:19" ht="13.8" thickBot="1" x14ac:dyDescent="0.25">
      <c r="D61" s="270" t="s">
        <v>43</v>
      </c>
      <c r="E61" s="270"/>
      <c r="F61" s="270"/>
      <c r="L61" s="130"/>
      <c r="M61" s="130"/>
      <c r="N61" s="130" t="e">
        <f>N60</f>
        <v>#N/A</v>
      </c>
      <c r="O61" s="130" t="e">
        <f>ROUNDUP(O60/2,0)</f>
        <v>#N/A</v>
      </c>
      <c r="P61" s="130" t="e">
        <f>P60</f>
        <v>#N/A</v>
      </c>
      <c r="Q61" s="130" t="e">
        <f>ROUNDUP(Q60/2,0)</f>
        <v>#N/A</v>
      </c>
      <c r="R61" s="130" t="e">
        <f>R60</f>
        <v>#N/A</v>
      </c>
      <c r="S61" s="130" t="e">
        <f>ROUNDUP(S60/2,0)</f>
        <v>#N/A</v>
      </c>
    </row>
    <row r="62" spans="2:19" x14ac:dyDescent="0.2">
      <c r="B62" s="3"/>
      <c r="C62" s="34" t="s">
        <v>50</v>
      </c>
      <c r="D62" s="59" t="s">
        <v>49</v>
      </c>
      <c r="E62" s="59"/>
      <c r="F62" s="36" t="s">
        <v>88</v>
      </c>
      <c r="G62" s="275" t="s">
        <v>38</v>
      </c>
      <c r="H62" s="276"/>
      <c r="I62" s="90" t="s">
        <v>44</v>
      </c>
      <c r="L62" s="130"/>
      <c r="M62" s="130"/>
      <c r="N62" s="130" t="e">
        <f>IF(O59=2,N54,0)</f>
        <v>#N/A</v>
      </c>
      <c r="O62" s="130" t="e">
        <f>IF(O59=2,O54,0)</f>
        <v>#N/A</v>
      </c>
      <c r="P62" s="130" t="e">
        <f>IF(Q59=2,P54,0)</f>
        <v>#N/A</v>
      </c>
      <c r="Q62" s="130" t="e">
        <f>IF(Q59=2,Q54,0)</f>
        <v>#N/A</v>
      </c>
      <c r="R62" s="130" t="e">
        <f>IF(S59=2,R54,0)</f>
        <v>#N/A</v>
      </c>
      <c r="S62" s="130" t="e">
        <f>IF(S59=2,S54,0)</f>
        <v>#N/A</v>
      </c>
    </row>
    <row r="63" spans="2:19" ht="14.4" x14ac:dyDescent="0.2">
      <c r="B63" s="342" t="s">
        <v>12</v>
      </c>
      <c r="C63" s="34" t="s">
        <v>39</v>
      </c>
      <c r="D63" s="39"/>
      <c r="E63" s="57" t="s">
        <v>41</v>
      </c>
      <c r="F63" s="39"/>
      <c r="G63" s="3">
        <f>F63-D63</f>
        <v>0</v>
      </c>
      <c r="H63" s="270">
        <f>SUM(G63:G64)</f>
        <v>0</v>
      </c>
      <c r="I63" s="344">
        <f>IF(H65&lt;0,0,SUM(B72:B73))</f>
        <v>0</v>
      </c>
      <c r="L63" s="130"/>
      <c r="M63" s="130"/>
      <c r="N63" s="130" t="e">
        <f>IF(O59=2,N62,N61)</f>
        <v>#N/A</v>
      </c>
      <c r="O63" s="130" t="e">
        <f>IF(O59=2,O62,O61)</f>
        <v>#N/A</v>
      </c>
      <c r="P63" s="130" t="e">
        <f>IF(Q59=2,P62,P61)</f>
        <v>#N/A</v>
      </c>
      <c r="Q63" s="130" t="e">
        <f>IF(Q59=2,Q62,Q61)</f>
        <v>#N/A</v>
      </c>
      <c r="R63" s="130" t="e">
        <f>IF(S59=2,R62,R61)</f>
        <v>#N/A</v>
      </c>
      <c r="S63" s="130" t="e">
        <f>IF(S59=2,S62,S61)</f>
        <v>#N/A</v>
      </c>
    </row>
    <row r="64" spans="2:19" ht="15" thickBot="1" x14ac:dyDescent="0.25">
      <c r="B64" s="307"/>
      <c r="C64" s="35" t="s">
        <v>40</v>
      </c>
      <c r="D64" s="40"/>
      <c r="E64" s="62" t="s">
        <v>41</v>
      </c>
      <c r="F64" s="40"/>
      <c r="G64" s="33">
        <f t="shared" ref="G64:G66" si="34">F64-D64</f>
        <v>0</v>
      </c>
      <c r="H64" s="343"/>
      <c r="I64" s="345"/>
      <c r="L64" s="130"/>
      <c r="M64" s="130"/>
      <c r="N64" s="130"/>
      <c r="O64" s="130" t="e">
        <f>IF(N56&lt;0,0,SUM(N63:O63))</f>
        <v>#N/A</v>
      </c>
      <c r="P64" s="130"/>
      <c r="Q64" s="130" t="e">
        <f>IF(P56&lt;0,0,SUM(P63:Q63))</f>
        <v>#N/A</v>
      </c>
      <c r="R64" s="130"/>
      <c r="S64" s="130" t="e">
        <f>IF(R56&lt;0,0,SUM(R63:S63))</f>
        <v>#N/A</v>
      </c>
    </row>
    <row r="65" spans="2:9" ht="13.8" thickTop="1" x14ac:dyDescent="0.2">
      <c r="B65" s="346" t="s">
        <v>42</v>
      </c>
      <c r="C65" s="36" t="s">
        <v>39</v>
      </c>
      <c r="D65" s="59">
        <f>D63</f>
        <v>0</v>
      </c>
      <c r="E65" s="59" t="s">
        <v>41</v>
      </c>
      <c r="F65" s="59">
        <f>F63</f>
        <v>0</v>
      </c>
      <c r="G65" s="32">
        <f t="shared" si="34"/>
        <v>0</v>
      </c>
      <c r="H65" s="348">
        <f>SUM(G65:G66)</f>
        <v>0</v>
      </c>
      <c r="I65" t="str">
        <f>IF(D74=2,"",IF(D74=0,"",IF(D72=1,"２０Fで本数換算","４０Fで本数換算")))</f>
        <v/>
      </c>
    </row>
    <row r="66" spans="2:9" x14ac:dyDescent="0.2">
      <c r="B66" s="347"/>
      <c r="C66" s="34" t="s">
        <v>40</v>
      </c>
      <c r="D66" s="57">
        <f>D64*2</f>
        <v>0</v>
      </c>
      <c r="E66" s="57" t="s">
        <v>41</v>
      </c>
      <c r="F66" s="57">
        <f>F64*2</f>
        <v>0</v>
      </c>
      <c r="G66" s="3">
        <f t="shared" si="34"/>
        <v>0</v>
      </c>
      <c r="H66" s="349"/>
      <c r="I66" s="37" t="str">
        <f>IF(H65&lt;=0,"転換貨物に該当しません","")</f>
        <v>転換貨物に該当しません</v>
      </c>
    </row>
    <row r="71" spans="2:9" hidden="1" x14ac:dyDescent="0.2">
      <c r="B71" s="130"/>
      <c r="C71" s="130" t="s">
        <v>51</v>
      </c>
      <c r="D71" s="130"/>
      <c r="E71" s="130"/>
      <c r="F71" s="130"/>
      <c r="G71" s="130"/>
      <c r="H71" s="130"/>
    </row>
    <row r="72" spans="2:9" hidden="1" x14ac:dyDescent="0.2">
      <c r="B72" s="130">
        <f>IF(D74=2,H72,G72)</f>
        <v>0</v>
      </c>
      <c r="C72" s="130" t="s">
        <v>39</v>
      </c>
      <c r="D72" s="130">
        <f>IF(G63&gt;0,1,0)</f>
        <v>0</v>
      </c>
      <c r="E72" s="130" t="str">
        <f>IF(D72=1,"増加","✕")</f>
        <v>✕</v>
      </c>
      <c r="F72" s="130">
        <f>IF(D72=1,H65,0)</f>
        <v>0</v>
      </c>
      <c r="G72" s="130">
        <f>F72</f>
        <v>0</v>
      </c>
      <c r="H72" s="130">
        <f>IF(D74=2,G63,0)</f>
        <v>0</v>
      </c>
    </row>
    <row r="73" spans="2:9" hidden="1" x14ac:dyDescent="0.2">
      <c r="B73" s="130">
        <f>IF(D74=2,H73,G73)</f>
        <v>0</v>
      </c>
      <c r="C73" s="130" t="s">
        <v>40</v>
      </c>
      <c r="D73" s="130">
        <f>IF(G64&gt;0,1,0)</f>
        <v>0</v>
      </c>
      <c r="E73" s="130" t="str">
        <f>IF(D73=1,"増加","✕")</f>
        <v>✕</v>
      </c>
      <c r="F73" s="130">
        <f>IF(D73=1,H65,0)</f>
        <v>0</v>
      </c>
      <c r="G73" s="130">
        <f>ROUNDUP(F73/2,0)</f>
        <v>0</v>
      </c>
      <c r="H73" s="130">
        <f>IF(D74=2,G64,0)</f>
        <v>0</v>
      </c>
    </row>
    <row r="74" spans="2:9" hidden="1" x14ac:dyDescent="0.2">
      <c r="B74" s="130"/>
      <c r="C74" s="130"/>
      <c r="D74" s="130">
        <f>SUM(D72:D73)</f>
        <v>0</v>
      </c>
      <c r="E74" s="130"/>
      <c r="F74" s="130"/>
      <c r="G74" s="130"/>
      <c r="H74" s="130"/>
    </row>
  </sheetData>
  <sheetProtection sheet="1" objects="1" scenarios="1"/>
  <mergeCells count="47">
    <mergeCell ref="I34:J34"/>
    <mergeCell ref="I35:J35"/>
    <mergeCell ref="G37:H37"/>
    <mergeCell ref="E38:F38"/>
    <mergeCell ref="G38:H38"/>
    <mergeCell ref="G34:H34"/>
    <mergeCell ref="B63:B64"/>
    <mergeCell ref="H63:H64"/>
    <mergeCell ref="I63:I64"/>
    <mergeCell ref="B65:B66"/>
    <mergeCell ref="H65:H66"/>
    <mergeCell ref="G62:H62"/>
    <mergeCell ref="D61:F61"/>
    <mergeCell ref="G35:H35"/>
    <mergeCell ref="B16:B24"/>
    <mergeCell ref="B12:B15"/>
    <mergeCell ref="E12:F12"/>
    <mergeCell ref="G12:H12"/>
    <mergeCell ref="C12:C15"/>
    <mergeCell ref="C26:C30"/>
    <mergeCell ref="B26:B30"/>
    <mergeCell ref="E35:F35"/>
    <mergeCell ref="E34:F34"/>
    <mergeCell ref="D33:D34"/>
    <mergeCell ref="B35:D35"/>
    <mergeCell ref="B32:C34"/>
    <mergeCell ref="I10:J10"/>
    <mergeCell ref="B11:D11"/>
    <mergeCell ref="E11:F11"/>
    <mergeCell ref="G11:H11"/>
    <mergeCell ref="I11:J11"/>
    <mergeCell ref="N56:O56"/>
    <mergeCell ref="P56:Q56"/>
    <mergeCell ref="R56:S56"/>
    <mergeCell ref="E2:H2"/>
    <mergeCell ref="B8:D8"/>
    <mergeCell ref="E8:F8"/>
    <mergeCell ref="G8:H8"/>
    <mergeCell ref="I8:J8"/>
    <mergeCell ref="B9:D9"/>
    <mergeCell ref="E9:F9"/>
    <mergeCell ref="G9:H9"/>
    <mergeCell ref="I9:J9"/>
    <mergeCell ref="I12:J12"/>
    <mergeCell ref="B10:D10"/>
    <mergeCell ref="E10:F10"/>
    <mergeCell ref="G10:H10"/>
  </mergeCells>
  <phoneticPr fontId="1"/>
  <dataValidations count="3">
    <dataValidation type="whole" operator="greaterThan" allowBlank="1" showInputMessage="1" showErrorMessage="1" sqref="C18" xr:uid="{00000000-0002-0000-0200-000000000000}">
      <formula1>0</formula1>
    </dataValidation>
    <dataValidation type="list" allowBlank="1" showInputMessage="1" showErrorMessage="1" sqref="E8:J8" xr:uid="{00000000-0002-0000-0200-000001000000}">
      <formula1>"輸出,輸入"</formula1>
    </dataValidation>
    <dataValidation type="whole" operator="greaterThanOrEqual" allowBlank="1" showInputMessage="1" showErrorMessage="1" sqref="E14:J14 E17:J17 E20:J20 E23:J23 E27:J27" xr:uid="{00000000-0002-0000-0200-000002000000}">
      <formula1>0</formula1>
    </dataValidation>
  </dataValidations>
  <pageMargins left="0.70866141732283472" right="0.5118110236220472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50"/>
  </sheetPr>
  <dimension ref="A1:U28"/>
  <sheetViews>
    <sheetView zoomScaleNormal="100" workbookViewId="0">
      <selection activeCell="F31" sqref="F31"/>
    </sheetView>
  </sheetViews>
  <sheetFormatPr defaultRowHeight="13.2" x14ac:dyDescent="0.2"/>
  <cols>
    <col min="1" max="1" width="3.109375" customWidth="1"/>
    <col min="2" max="2" width="9.6640625" customWidth="1"/>
    <col min="3" max="3" width="6" customWidth="1"/>
    <col min="4" max="4" width="11.109375" bestFit="1" customWidth="1"/>
    <col min="5" max="5" width="3.6640625" customWidth="1"/>
    <col min="6" max="6" width="13" bestFit="1" customWidth="1"/>
    <col min="7" max="8" width="6.109375" customWidth="1"/>
    <col min="9" max="9" width="3.21875" customWidth="1"/>
    <col min="10" max="10" width="14.109375" customWidth="1"/>
    <col min="11" max="11" width="8.33203125" customWidth="1"/>
    <col min="12" max="12" width="6.21875" customWidth="1"/>
    <col min="13" max="13" width="4.44140625" customWidth="1"/>
    <col min="15" max="15" width="2.6640625" hidden="1" customWidth="1"/>
    <col min="16" max="16" width="5.6640625" hidden="1" customWidth="1"/>
    <col min="17" max="17" width="2.6640625" hidden="1" customWidth="1"/>
    <col min="18" max="18" width="7.6640625" hidden="1" customWidth="1"/>
    <col min="19" max="19" width="2.77734375" hidden="1" customWidth="1"/>
    <col min="20" max="20" width="5.109375" hidden="1" customWidth="1"/>
    <col min="21" max="21" width="4.109375" hidden="1" customWidth="1"/>
  </cols>
  <sheetData>
    <row r="1" spans="1:2" x14ac:dyDescent="0.2">
      <c r="A1" t="s">
        <v>89</v>
      </c>
    </row>
    <row r="3" spans="1:2" x14ac:dyDescent="0.2">
      <c r="A3" s="2" t="s">
        <v>46</v>
      </c>
      <c r="B3" t="s">
        <v>68</v>
      </c>
    </row>
    <row r="4" spans="1:2" x14ac:dyDescent="0.2">
      <c r="A4" s="2"/>
      <c r="B4" t="s">
        <v>69</v>
      </c>
    </row>
    <row r="5" spans="1:2" x14ac:dyDescent="0.2">
      <c r="B5" t="s">
        <v>70</v>
      </c>
    </row>
    <row r="8" spans="1:2" x14ac:dyDescent="0.2">
      <c r="A8" s="25">
        <v>1</v>
      </c>
      <c r="B8" t="s">
        <v>91</v>
      </c>
    </row>
    <row r="9" spans="1:2" x14ac:dyDescent="0.2">
      <c r="A9" s="30"/>
      <c r="B9" t="s">
        <v>90</v>
      </c>
    </row>
    <row r="11" spans="1:2" x14ac:dyDescent="0.2">
      <c r="A11" s="25">
        <v>2</v>
      </c>
      <c r="B11" t="s">
        <v>229</v>
      </c>
    </row>
    <row r="12" spans="1:2" x14ac:dyDescent="0.2">
      <c r="B12" t="s">
        <v>230</v>
      </c>
    </row>
    <row r="13" spans="1:2" x14ac:dyDescent="0.2">
      <c r="B13" t="s">
        <v>94</v>
      </c>
    </row>
    <row r="14" spans="1:2" x14ac:dyDescent="0.2">
      <c r="B14" t="s">
        <v>208</v>
      </c>
    </row>
    <row r="15" spans="1:2" x14ac:dyDescent="0.2">
      <c r="B15" t="s">
        <v>209</v>
      </c>
    </row>
    <row r="18" spans="1:21" x14ac:dyDescent="0.2">
      <c r="A18" s="91" t="s">
        <v>96</v>
      </c>
      <c r="B18" s="92" t="s">
        <v>95</v>
      </c>
    </row>
    <row r="20" spans="1:21" x14ac:dyDescent="0.2">
      <c r="B20" t="s">
        <v>47</v>
      </c>
    </row>
    <row r="22" spans="1:21" x14ac:dyDescent="0.2">
      <c r="B22" t="s">
        <v>54</v>
      </c>
    </row>
    <row r="23" spans="1:21" ht="13.8" thickBot="1" x14ac:dyDescent="0.25">
      <c r="D23" s="270" t="s">
        <v>43</v>
      </c>
      <c r="E23" s="270"/>
      <c r="F23" s="270"/>
    </row>
    <row r="24" spans="1:21" x14ac:dyDescent="0.2">
      <c r="B24" s="3"/>
      <c r="C24" s="34" t="s">
        <v>50</v>
      </c>
      <c r="D24" s="31" t="s">
        <v>49</v>
      </c>
      <c r="E24" s="31"/>
      <c r="F24" s="31" t="s">
        <v>88</v>
      </c>
      <c r="G24" s="275" t="s">
        <v>38</v>
      </c>
      <c r="H24" s="276"/>
      <c r="J24" s="38" t="s">
        <v>44</v>
      </c>
      <c r="P24" t="s">
        <v>51</v>
      </c>
    </row>
    <row r="25" spans="1:21" ht="14.4" x14ac:dyDescent="0.2">
      <c r="B25" s="358" t="s">
        <v>48</v>
      </c>
      <c r="C25" s="34" t="s">
        <v>39</v>
      </c>
      <c r="D25" s="39"/>
      <c r="E25" s="26" t="s">
        <v>41</v>
      </c>
      <c r="F25" s="39"/>
      <c r="G25" s="3">
        <f>F25-D25</f>
        <v>0</v>
      </c>
      <c r="H25" s="270">
        <f>SUM(G25:G26)</f>
        <v>0</v>
      </c>
      <c r="J25" s="356">
        <f>IF(H27&lt;0,0,SUM(O25:O26))</f>
        <v>0</v>
      </c>
      <c r="O25">
        <f>IF(Q27=2,U25,T25)</f>
        <v>0</v>
      </c>
      <c r="P25" t="s">
        <v>52</v>
      </c>
      <c r="Q25">
        <f>IF(G25&gt;0,1,0)</f>
        <v>0</v>
      </c>
      <c r="R25" t="str">
        <f>IF(Q25=1,"増加","✕")</f>
        <v>✕</v>
      </c>
      <c r="S25">
        <f>IF(Q25=1,$H$27,0)</f>
        <v>0</v>
      </c>
      <c r="T25">
        <f>S25</f>
        <v>0</v>
      </c>
      <c r="U25">
        <f>IF($Q$27=2,G25,0)</f>
        <v>0</v>
      </c>
    </row>
    <row r="26" spans="1:21" ht="15" thickBot="1" x14ac:dyDescent="0.25">
      <c r="B26" s="359"/>
      <c r="C26" s="35" t="s">
        <v>40</v>
      </c>
      <c r="D26" s="40"/>
      <c r="E26" s="27" t="s">
        <v>41</v>
      </c>
      <c r="F26" s="40"/>
      <c r="G26" s="33">
        <f t="shared" ref="G26:G28" si="0">F26-D26</f>
        <v>0</v>
      </c>
      <c r="H26" s="343"/>
      <c r="J26" s="357"/>
      <c r="O26">
        <f>IF(Q27=2,U26,T26)</f>
        <v>0</v>
      </c>
      <c r="P26" t="s">
        <v>53</v>
      </c>
      <c r="Q26">
        <f>IF(G26&gt;0,1,0)</f>
        <v>0</v>
      </c>
      <c r="R26" t="str">
        <f>IF(Q26=1,"増加","✕")</f>
        <v>✕</v>
      </c>
      <c r="S26">
        <f>IF(Q26=1,$H$27,0)</f>
        <v>0</v>
      </c>
      <c r="T26">
        <f>ROUNDUP(S26/2,0)</f>
        <v>0</v>
      </c>
      <c r="U26">
        <f>IF($Q$27=2,G26,0)</f>
        <v>0</v>
      </c>
    </row>
    <row r="27" spans="1:21" ht="13.8" thickTop="1" x14ac:dyDescent="0.2">
      <c r="B27" s="354" t="s">
        <v>42</v>
      </c>
      <c r="C27" s="36" t="s">
        <v>39</v>
      </c>
      <c r="D27" s="31">
        <f>D25</f>
        <v>0</v>
      </c>
      <c r="E27" s="31" t="s">
        <v>41</v>
      </c>
      <c r="F27" s="31">
        <f>F25</f>
        <v>0</v>
      </c>
      <c r="G27" s="32">
        <f t="shared" si="0"/>
        <v>0</v>
      </c>
      <c r="H27" s="348">
        <f>SUM(G27:G28)</f>
        <v>0</v>
      </c>
      <c r="J27" t="str">
        <f>IF(Q27=2,"",IF(Q27=0,"",IF(Q25=1,"２０Fで本数換算","４０Fで本数換算")))</f>
        <v/>
      </c>
      <c r="Q27">
        <f>SUM(Q25:Q26)</f>
        <v>0</v>
      </c>
    </row>
    <row r="28" spans="1:21" x14ac:dyDescent="0.2">
      <c r="B28" s="355"/>
      <c r="C28" s="34" t="s">
        <v>40</v>
      </c>
      <c r="D28" s="26">
        <f>D26*2</f>
        <v>0</v>
      </c>
      <c r="E28" s="26" t="s">
        <v>41</v>
      </c>
      <c r="F28" s="26">
        <f>F26*2</f>
        <v>0</v>
      </c>
      <c r="G28" s="3">
        <f t="shared" si="0"/>
        <v>0</v>
      </c>
      <c r="H28" s="349"/>
      <c r="J28" s="37" t="str">
        <f>IF(H27&lt;=0,"転換貨物に該当しません","")</f>
        <v>転換貨物に該当しません</v>
      </c>
    </row>
  </sheetData>
  <sheetProtection sheet="1" objects="1" scenarios="1"/>
  <mergeCells count="7">
    <mergeCell ref="B27:B28"/>
    <mergeCell ref="H27:H28"/>
    <mergeCell ref="J25:J26"/>
    <mergeCell ref="D23:F23"/>
    <mergeCell ref="G24:H24"/>
    <mergeCell ref="B25:B26"/>
    <mergeCell ref="H25:H26"/>
  </mergeCells>
  <phoneticPr fontId="1"/>
  <pageMargins left="0.7086614173228347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00FF"/>
  </sheetPr>
  <dimension ref="A1:O51"/>
  <sheetViews>
    <sheetView zoomScaleNormal="100" workbookViewId="0">
      <selection activeCell="P48" sqref="P48"/>
    </sheetView>
  </sheetViews>
  <sheetFormatPr defaultRowHeight="13.2" x14ac:dyDescent="0.2"/>
  <cols>
    <col min="1" max="1" width="1.44140625" customWidth="1"/>
    <col min="2" max="2" width="6.109375" customWidth="1"/>
    <col min="3" max="3" width="5" customWidth="1"/>
    <col min="4" max="4" width="12.109375" customWidth="1"/>
    <col min="5" max="10" width="11.109375" customWidth="1"/>
    <col min="11" max="11" width="9" customWidth="1"/>
    <col min="12" max="15" width="9" hidden="1" customWidth="1"/>
    <col min="16" max="16" width="9" customWidth="1"/>
  </cols>
  <sheetData>
    <row r="1" spans="1:12" x14ac:dyDescent="0.2">
      <c r="A1" s="70" t="s">
        <v>197</v>
      </c>
      <c r="B1" s="78"/>
      <c r="C1" s="41"/>
      <c r="E1" s="41"/>
      <c r="F1" s="41"/>
    </row>
    <row r="2" spans="1:12" ht="16.2" x14ac:dyDescent="0.2">
      <c r="A2" s="41"/>
      <c r="B2" s="41"/>
      <c r="C2" s="41"/>
      <c r="E2" s="304" t="s">
        <v>34</v>
      </c>
      <c r="F2" s="304"/>
      <c r="G2" s="304"/>
      <c r="H2" s="304"/>
    </row>
    <row r="3" spans="1:12" ht="16.2" x14ac:dyDescent="0.2">
      <c r="A3" s="41"/>
      <c r="B3" s="41"/>
      <c r="C3" s="41"/>
      <c r="D3" s="79"/>
      <c r="E3" s="79"/>
      <c r="F3" s="79"/>
      <c r="G3" s="79"/>
      <c r="H3" s="79"/>
    </row>
    <row r="4" spans="1:12" x14ac:dyDescent="0.2">
      <c r="A4" s="41" t="s">
        <v>117</v>
      </c>
      <c r="C4" s="41"/>
      <c r="D4" s="41"/>
      <c r="E4" s="41"/>
      <c r="F4" s="41"/>
    </row>
    <row r="5" spans="1:12" x14ac:dyDescent="0.2">
      <c r="A5" s="41"/>
      <c r="B5" s="41" t="s">
        <v>118</v>
      </c>
      <c r="C5" s="41"/>
      <c r="D5" s="41"/>
      <c r="E5" s="41"/>
      <c r="F5" s="41"/>
    </row>
    <row r="6" spans="1:12" ht="10.5" customHeight="1" x14ac:dyDescent="0.2">
      <c r="A6" s="41"/>
      <c r="B6" s="41"/>
      <c r="C6" s="41"/>
      <c r="D6" s="41"/>
      <c r="E6" s="41"/>
      <c r="F6" s="41"/>
    </row>
    <row r="7" spans="1:12" ht="15" customHeight="1" x14ac:dyDescent="0.2">
      <c r="B7" s="44" t="s">
        <v>157</v>
      </c>
      <c r="C7" s="41"/>
      <c r="D7" s="41"/>
      <c r="E7" s="41"/>
      <c r="F7" s="41"/>
    </row>
    <row r="8" spans="1:12" x14ac:dyDescent="0.2">
      <c r="B8" s="270" t="s">
        <v>35</v>
      </c>
      <c r="C8" s="270"/>
      <c r="D8" s="270"/>
      <c r="E8" s="327"/>
      <c r="F8" s="328"/>
      <c r="G8" s="327"/>
      <c r="H8" s="328"/>
      <c r="I8" s="320" t="s">
        <v>114</v>
      </c>
      <c r="J8" s="321"/>
      <c r="L8">
        <f>COUNTIF(E8:H8,"輸入")</f>
        <v>0</v>
      </c>
    </row>
    <row r="9" spans="1:12" x14ac:dyDescent="0.2">
      <c r="B9" s="270" t="s">
        <v>87</v>
      </c>
      <c r="C9" s="270"/>
      <c r="D9" s="270"/>
      <c r="E9" s="300"/>
      <c r="F9" s="301"/>
      <c r="G9" s="300"/>
      <c r="H9" s="308"/>
      <c r="I9" s="322"/>
      <c r="J9" s="323"/>
    </row>
    <row r="10" spans="1:12" x14ac:dyDescent="0.2">
      <c r="B10" s="270" t="s">
        <v>66</v>
      </c>
      <c r="C10" s="270"/>
      <c r="D10" s="270"/>
      <c r="E10" s="300"/>
      <c r="F10" s="301"/>
      <c r="G10" s="300"/>
      <c r="H10" s="308"/>
      <c r="I10" s="322"/>
      <c r="J10" s="323"/>
    </row>
    <row r="11" spans="1:12" x14ac:dyDescent="0.2">
      <c r="B11" s="342" t="s">
        <v>115</v>
      </c>
      <c r="C11" s="275" t="s">
        <v>8</v>
      </c>
      <c r="D11" s="276"/>
      <c r="E11" s="300"/>
      <c r="F11" s="301"/>
      <c r="G11" s="300"/>
      <c r="H11" s="308"/>
      <c r="I11" s="322"/>
      <c r="J11" s="323"/>
    </row>
    <row r="12" spans="1:12" x14ac:dyDescent="0.2">
      <c r="B12" s="306"/>
      <c r="C12" s="368" t="s">
        <v>36</v>
      </c>
      <c r="D12" s="7" t="s">
        <v>14</v>
      </c>
      <c r="E12" s="369" t="s">
        <v>11</v>
      </c>
      <c r="F12" s="370"/>
      <c r="G12" s="369" t="s">
        <v>11</v>
      </c>
      <c r="H12" s="370"/>
      <c r="I12" s="322"/>
      <c r="J12" s="323"/>
    </row>
    <row r="13" spans="1:12" ht="14.4" x14ac:dyDescent="0.2">
      <c r="B13" s="306"/>
      <c r="C13" s="270"/>
      <c r="D13" s="8" t="s">
        <v>108</v>
      </c>
      <c r="E13" s="390" t="s">
        <v>108</v>
      </c>
      <c r="F13" s="391"/>
      <c r="G13" s="390" t="s">
        <v>108</v>
      </c>
      <c r="H13" s="392"/>
      <c r="I13" s="322"/>
      <c r="J13" s="323"/>
    </row>
    <row r="14" spans="1:12" x14ac:dyDescent="0.2">
      <c r="B14" s="306"/>
      <c r="C14" s="270"/>
      <c r="D14" s="9" t="s">
        <v>15</v>
      </c>
      <c r="E14" s="364" t="s">
        <v>11</v>
      </c>
      <c r="F14" s="365"/>
      <c r="G14" s="364" t="s">
        <v>11</v>
      </c>
      <c r="H14" s="365"/>
      <c r="I14" s="322"/>
      <c r="J14" s="323"/>
    </row>
    <row r="15" spans="1:12" x14ac:dyDescent="0.2">
      <c r="B15" s="306"/>
      <c r="C15" s="383" t="s">
        <v>113</v>
      </c>
      <c r="D15" s="34" t="s">
        <v>16</v>
      </c>
      <c r="E15" s="385" t="s">
        <v>20</v>
      </c>
      <c r="F15" s="386"/>
      <c r="G15" s="385" t="s">
        <v>20</v>
      </c>
      <c r="H15" s="387"/>
      <c r="I15" s="322"/>
      <c r="J15" s="323"/>
    </row>
    <row r="16" spans="1:12" ht="13.8" thickBot="1" x14ac:dyDescent="0.25">
      <c r="B16" s="307"/>
      <c r="C16" s="384"/>
      <c r="D16" s="53" t="s">
        <v>17</v>
      </c>
      <c r="E16" s="388" t="s">
        <v>109</v>
      </c>
      <c r="F16" s="389"/>
      <c r="G16" s="388" t="s">
        <v>109</v>
      </c>
      <c r="H16" s="389"/>
      <c r="I16" s="371"/>
      <c r="J16" s="372"/>
    </row>
    <row r="17" spans="2:15" ht="13.8" thickTop="1" x14ac:dyDescent="0.2">
      <c r="B17" s="85" t="s">
        <v>176</v>
      </c>
      <c r="C17" s="373" t="s">
        <v>110</v>
      </c>
      <c r="D17" s="374"/>
      <c r="E17" s="11" t="s">
        <v>111</v>
      </c>
      <c r="F17" s="11" t="s">
        <v>112</v>
      </c>
      <c r="G17" s="11" t="s">
        <v>111</v>
      </c>
      <c r="H17" s="54" t="s">
        <v>112</v>
      </c>
      <c r="I17" s="67" t="s">
        <v>111</v>
      </c>
      <c r="J17" s="11" t="s">
        <v>112</v>
      </c>
    </row>
    <row r="18" spans="2:15" x14ac:dyDescent="0.2">
      <c r="B18" s="85" t="s">
        <v>177</v>
      </c>
      <c r="C18" s="360" t="s">
        <v>12</v>
      </c>
      <c r="D18" s="361"/>
      <c r="E18" s="139"/>
      <c r="F18" s="139"/>
      <c r="G18" s="139"/>
      <c r="H18" s="142"/>
      <c r="I18" s="156">
        <f>E18+G18</f>
        <v>0</v>
      </c>
      <c r="J18" s="157">
        <f>F18+H18</f>
        <v>0</v>
      </c>
    </row>
    <row r="19" spans="2:15" x14ac:dyDescent="0.2">
      <c r="B19" s="207">
        <f>B41</f>
        <v>0</v>
      </c>
      <c r="C19" s="375" t="s">
        <v>13</v>
      </c>
      <c r="D19" s="376"/>
      <c r="E19" s="150">
        <f>E18</f>
        <v>0</v>
      </c>
      <c r="F19" s="150">
        <f>F18*2</f>
        <v>0</v>
      </c>
      <c r="G19" s="150">
        <f>G18</f>
        <v>0</v>
      </c>
      <c r="H19" s="151">
        <f>H18*2</f>
        <v>0</v>
      </c>
      <c r="I19" s="159">
        <f>I18</f>
        <v>0</v>
      </c>
      <c r="J19" s="160">
        <f>J18*2</f>
        <v>0</v>
      </c>
    </row>
    <row r="20" spans="2:15" x14ac:dyDescent="0.2">
      <c r="B20" s="89" t="s">
        <v>179</v>
      </c>
      <c r="C20" s="377" t="s">
        <v>110</v>
      </c>
      <c r="D20" s="378"/>
      <c r="E20" s="64" t="s">
        <v>23</v>
      </c>
      <c r="F20" s="64" t="s">
        <v>22</v>
      </c>
      <c r="G20" s="64" t="s">
        <v>23</v>
      </c>
      <c r="H20" s="66" t="s">
        <v>22</v>
      </c>
      <c r="I20" s="68" t="s">
        <v>23</v>
      </c>
      <c r="J20" s="64" t="s">
        <v>22</v>
      </c>
    </row>
    <row r="21" spans="2:15" x14ac:dyDescent="0.2">
      <c r="B21" s="85" t="s">
        <v>178</v>
      </c>
      <c r="C21" s="360" t="s">
        <v>12</v>
      </c>
      <c r="D21" s="361"/>
      <c r="E21" s="139"/>
      <c r="F21" s="139"/>
      <c r="G21" s="139"/>
      <c r="H21" s="142"/>
      <c r="I21" s="156">
        <f>E21+G21</f>
        <v>0</v>
      </c>
      <c r="J21" s="157">
        <f>F21+H21</f>
        <v>0</v>
      </c>
    </row>
    <row r="22" spans="2:15" x14ac:dyDescent="0.2">
      <c r="B22" s="207">
        <f>B19+1</f>
        <v>1</v>
      </c>
      <c r="C22" s="362" t="s">
        <v>13</v>
      </c>
      <c r="D22" s="363"/>
      <c r="E22" s="150">
        <f>E21</f>
        <v>0</v>
      </c>
      <c r="F22" s="150">
        <f>F21*2</f>
        <v>0</v>
      </c>
      <c r="G22" s="150">
        <f>G21</f>
        <v>0</v>
      </c>
      <c r="H22" s="151">
        <f>H21*2</f>
        <v>0</v>
      </c>
      <c r="I22" s="159">
        <f>I21</f>
        <v>0</v>
      </c>
      <c r="J22" s="160">
        <f>J21*2</f>
        <v>0</v>
      </c>
    </row>
    <row r="23" spans="2:15" x14ac:dyDescent="0.2">
      <c r="B23" s="89" t="s">
        <v>179</v>
      </c>
      <c r="C23" s="377" t="s">
        <v>110</v>
      </c>
      <c r="D23" s="378"/>
      <c r="E23" s="64" t="s">
        <v>23</v>
      </c>
      <c r="F23" s="64" t="s">
        <v>22</v>
      </c>
      <c r="G23" s="64" t="s">
        <v>23</v>
      </c>
      <c r="H23" s="66" t="s">
        <v>22</v>
      </c>
      <c r="I23" s="68" t="s">
        <v>23</v>
      </c>
      <c r="J23" s="64" t="s">
        <v>22</v>
      </c>
      <c r="L23" s="130">
        <f>IF(I18+J18&gt;0,1,0)</f>
        <v>0</v>
      </c>
      <c r="M23" s="130"/>
      <c r="N23" s="130"/>
      <c r="O23" s="130"/>
    </row>
    <row r="24" spans="2:15" x14ac:dyDescent="0.2">
      <c r="B24" s="85" t="s">
        <v>180</v>
      </c>
      <c r="C24" s="360" t="s">
        <v>12</v>
      </c>
      <c r="D24" s="361"/>
      <c r="E24" s="139"/>
      <c r="F24" s="139"/>
      <c r="G24" s="139"/>
      <c r="H24" s="142"/>
      <c r="I24" s="156">
        <f>E24+G24</f>
        <v>0</v>
      </c>
      <c r="J24" s="157">
        <f>F24+H24</f>
        <v>0</v>
      </c>
      <c r="L24" s="130">
        <f>IF(I21+J21&gt;0,2,0)</f>
        <v>0</v>
      </c>
      <c r="M24" s="130"/>
      <c r="N24" s="130"/>
      <c r="O24" s="130"/>
    </row>
    <row r="25" spans="2:15" x14ac:dyDescent="0.2">
      <c r="B25" s="207">
        <f>B22+1</f>
        <v>2</v>
      </c>
      <c r="C25" s="362" t="s">
        <v>13</v>
      </c>
      <c r="D25" s="363"/>
      <c r="E25" s="150">
        <f>E24</f>
        <v>0</v>
      </c>
      <c r="F25" s="150">
        <f>F24*2</f>
        <v>0</v>
      </c>
      <c r="G25" s="150">
        <f>G24</f>
        <v>0</v>
      </c>
      <c r="H25" s="151">
        <f>H24*2</f>
        <v>0</v>
      </c>
      <c r="I25" s="159">
        <f>I24</f>
        <v>0</v>
      </c>
      <c r="J25" s="160">
        <f>J24*2</f>
        <v>0</v>
      </c>
      <c r="L25" s="130">
        <f>IF(I24+J24&gt;0,31,0)</f>
        <v>0</v>
      </c>
      <c r="M25" s="130"/>
      <c r="N25" s="130"/>
      <c r="O25" s="130"/>
    </row>
    <row r="26" spans="2:15" x14ac:dyDescent="0.2">
      <c r="L26" s="130"/>
      <c r="M26" s="130"/>
      <c r="N26" s="131">
        <v>1</v>
      </c>
      <c r="O26" s="132">
        <f>I18+J18</f>
        <v>0</v>
      </c>
    </row>
    <row r="27" spans="2:15" x14ac:dyDescent="0.2">
      <c r="L27" s="131">
        <f>MAX(L23:L25)</f>
        <v>0</v>
      </c>
      <c r="M27" s="130"/>
      <c r="N27" s="131">
        <v>2</v>
      </c>
      <c r="O27" s="132">
        <f>I21+J21</f>
        <v>0</v>
      </c>
    </row>
    <row r="28" spans="2:15" ht="13.8" thickBot="1" x14ac:dyDescent="0.25">
      <c r="I28" s="313" t="s">
        <v>99</v>
      </c>
      <c r="J28" s="313"/>
      <c r="L28" s="131" t="e">
        <f>VLOOKUP(L27,N26:O28,2)</f>
        <v>#N/A</v>
      </c>
      <c r="M28" s="130" t="s">
        <v>234</v>
      </c>
      <c r="N28" s="131">
        <v>3</v>
      </c>
      <c r="O28" s="132">
        <f>I24+J24</f>
        <v>0</v>
      </c>
    </row>
    <row r="29" spans="2:15" ht="19.5" customHeight="1" thickBot="1" x14ac:dyDescent="0.25">
      <c r="G29" s="366" t="s">
        <v>98</v>
      </c>
      <c r="H29" s="367"/>
      <c r="I29" s="311" t="e">
        <f>L28</f>
        <v>#N/A</v>
      </c>
      <c r="J29" s="312"/>
    </row>
    <row r="32" spans="2:15" ht="11.25" customHeight="1" x14ac:dyDescent="0.2">
      <c r="C32" s="20"/>
      <c r="D32" s="20"/>
      <c r="E32" s="20"/>
      <c r="F32" s="20"/>
      <c r="G32" s="20"/>
      <c r="H32" s="20"/>
      <c r="I32" s="20"/>
      <c r="J32" s="20"/>
    </row>
    <row r="33" spans="2:15" x14ac:dyDescent="0.2">
      <c r="B33" s="41"/>
    </row>
    <row r="34" spans="2:15" ht="15" customHeight="1" x14ac:dyDescent="0.2">
      <c r="B34" s="44" t="s">
        <v>158</v>
      </c>
    </row>
    <row r="35" spans="2:15" ht="16.5" customHeight="1" x14ac:dyDescent="0.2">
      <c r="B35" s="270" t="s">
        <v>35</v>
      </c>
      <c r="C35" s="270"/>
      <c r="D35" s="270"/>
      <c r="E35" s="327"/>
      <c r="F35" s="328"/>
      <c r="G35" s="327"/>
      <c r="H35" s="328"/>
      <c r="I35" s="320" t="s">
        <v>114</v>
      </c>
      <c r="J35" s="321"/>
      <c r="L35">
        <f>COUNTIF(E35:H35,"輸入")</f>
        <v>0</v>
      </c>
    </row>
    <row r="36" spans="2:15" ht="16.5" customHeight="1" x14ac:dyDescent="0.2">
      <c r="B36" s="270" t="s">
        <v>87</v>
      </c>
      <c r="C36" s="270"/>
      <c r="D36" s="270"/>
      <c r="E36" s="300"/>
      <c r="F36" s="301"/>
      <c r="G36" s="300"/>
      <c r="H36" s="308"/>
      <c r="I36" s="322"/>
      <c r="J36" s="323"/>
    </row>
    <row r="37" spans="2:15" ht="16.5" customHeight="1" x14ac:dyDescent="0.2">
      <c r="B37" s="270" t="s">
        <v>66</v>
      </c>
      <c r="C37" s="270"/>
      <c r="D37" s="270"/>
      <c r="E37" s="300"/>
      <c r="F37" s="301"/>
      <c r="G37" s="300"/>
      <c r="H37" s="308"/>
      <c r="I37" s="379"/>
      <c r="J37" s="380"/>
    </row>
    <row r="38" spans="2:15" ht="16.5" customHeight="1" x14ac:dyDescent="0.2">
      <c r="B38" s="270" t="s">
        <v>73</v>
      </c>
      <c r="C38" s="270"/>
      <c r="D38" s="270"/>
      <c r="E38" s="300"/>
      <c r="F38" s="301"/>
      <c r="G38" s="300"/>
      <c r="H38" s="308"/>
      <c r="I38" s="193"/>
      <c r="J38" s="127"/>
    </row>
    <row r="39" spans="2:15" ht="13.5" customHeight="1" x14ac:dyDescent="0.2">
      <c r="B39" s="85" t="s">
        <v>176</v>
      </c>
      <c r="C39" s="381" t="s">
        <v>110</v>
      </c>
      <c r="D39" s="382"/>
      <c r="E39" s="64" t="s">
        <v>111</v>
      </c>
      <c r="F39" s="64" t="s">
        <v>112</v>
      </c>
      <c r="G39" s="64" t="s">
        <v>111</v>
      </c>
      <c r="H39" s="66" t="s">
        <v>112</v>
      </c>
      <c r="I39" s="68" t="s">
        <v>111</v>
      </c>
      <c r="J39" s="64" t="s">
        <v>112</v>
      </c>
    </row>
    <row r="40" spans="2:15" x14ac:dyDescent="0.2">
      <c r="B40" s="85" t="s">
        <v>177</v>
      </c>
      <c r="C40" s="360" t="s">
        <v>12</v>
      </c>
      <c r="D40" s="361"/>
      <c r="E40" s="139"/>
      <c r="F40" s="139"/>
      <c r="G40" s="139"/>
      <c r="H40" s="142"/>
      <c r="I40" s="156">
        <f>E40+G40</f>
        <v>0</v>
      </c>
      <c r="J40" s="157">
        <f>F40+H40</f>
        <v>0</v>
      </c>
    </row>
    <row r="41" spans="2:15" x14ac:dyDescent="0.2">
      <c r="B41" s="206"/>
      <c r="C41" s="375" t="s">
        <v>13</v>
      </c>
      <c r="D41" s="376"/>
      <c r="E41" s="150">
        <f>E40</f>
        <v>0</v>
      </c>
      <c r="F41" s="150">
        <f>F40*2</f>
        <v>0</v>
      </c>
      <c r="G41" s="150">
        <f>G40</f>
        <v>0</v>
      </c>
      <c r="H41" s="151">
        <f>H40*2</f>
        <v>0</v>
      </c>
      <c r="I41" s="159">
        <f>I40</f>
        <v>0</v>
      </c>
      <c r="J41" s="160">
        <f>J40*2</f>
        <v>0</v>
      </c>
    </row>
    <row r="42" spans="2:15" ht="13.5" customHeight="1" x14ac:dyDescent="0.2">
      <c r="B42" s="89" t="s">
        <v>179</v>
      </c>
      <c r="C42" s="377" t="s">
        <v>110</v>
      </c>
      <c r="D42" s="378"/>
      <c r="E42" s="64" t="s">
        <v>23</v>
      </c>
      <c r="F42" s="64" t="s">
        <v>22</v>
      </c>
      <c r="G42" s="64" t="s">
        <v>23</v>
      </c>
      <c r="H42" s="66" t="s">
        <v>22</v>
      </c>
      <c r="I42" s="68" t="s">
        <v>23</v>
      </c>
      <c r="J42" s="64" t="s">
        <v>22</v>
      </c>
    </row>
    <row r="43" spans="2:15" x14ac:dyDescent="0.2">
      <c r="B43" s="85" t="s">
        <v>178</v>
      </c>
      <c r="C43" s="360" t="s">
        <v>12</v>
      </c>
      <c r="D43" s="361"/>
      <c r="E43" s="158"/>
      <c r="F43" s="158"/>
      <c r="G43" s="158"/>
      <c r="H43" s="142"/>
      <c r="I43" s="156">
        <f>E43+G43</f>
        <v>0</v>
      </c>
      <c r="J43" s="157">
        <f>F43+H43</f>
        <v>0</v>
      </c>
    </row>
    <row r="44" spans="2:15" x14ac:dyDescent="0.2">
      <c r="B44" s="208">
        <f>B22</f>
        <v>1</v>
      </c>
      <c r="C44" s="362" t="s">
        <v>13</v>
      </c>
      <c r="D44" s="363"/>
      <c r="E44" s="150">
        <f>E43</f>
        <v>0</v>
      </c>
      <c r="F44" s="150">
        <f>F43*2</f>
        <v>0</v>
      </c>
      <c r="G44" s="150">
        <f>G43</f>
        <v>0</v>
      </c>
      <c r="H44" s="151">
        <f>H43*2</f>
        <v>0</v>
      </c>
      <c r="I44" s="159">
        <f>I43</f>
        <v>0</v>
      </c>
      <c r="J44" s="160">
        <f>J43*2</f>
        <v>0</v>
      </c>
    </row>
    <row r="45" spans="2:15" ht="13.5" customHeight="1" x14ac:dyDescent="0.2">
      <c r="B45" s="89" t="s">
        <v>179</v>
      </c>
      <c r="C45" s="377" t="s">
        <v>110</v>
      </c>
      <c r="D45" s="378"/>
      <c r="E45" s="64" t="s">
        <v>23</v>
      </c>
      <c r="F45" s="64" t="s">
        <v>22</v>
      </c>
      <c r="G45" s="64" t="s">
        <v>23</v>
      </c>
      <c r="H45" s="66" t="s">
        <v>22</v>
      </c>
      <c r="I45" s="68" t="s">
        <v>23</v>
      </c>
      <c r="J45" s="64" t="s">
        <v>22</v>
      </c>
      <c r="L45" s="130">
        <f>IF(I40+J40&gt;0,1,0)</f>
        <v>0</v>
      </c>
      <c r="M45" s="130"/>
      <c r="N45" s="130"/>
      <c r="O45" s="130"/>
    </row>
    <row r="46" spans="2:15" x14ac:dyDescent="0.2">
      <c r="B46" s="85" t="s">
        <v>180</v>
      </c>
      <c r="C46" s="360" t="s">
        <v>12</v>
      </c>
      <c r="D46" s="361"/>
      <c r="E46" s="158"/>
      <c r="F46" s="158"/>
      <c r="G46" s="158"/>
      <c r="H46" s="142"/>
      <c r="I46" s="156">
        <f>E46+G46</f>
        <v>0</v>
      </c>
      <c r="J46" s="157">
        <f>F46+H46</f>
        <v>0</v>
      </c>
      <c r="L46" s="130">
        <f>IF(I43+J43&gt;0,2,0)</f>
        <v>0</v>
      </c>
      <c r="M46" s="130"/>
      <c r="N46" s="130"/>
      <c r="O46" s="130"/>
    </row>
    <row r="47" spans="2:15" x14ac:dyDescent="0.2">
      <c r="B47" s="208">
        <f>B25</f>
        <v>2</v>
      </c>
      <c r="C47" s="362" t="s">
        <v>13</v>
      </c>
      <c r="D47" s="363"/>
      <c r="E47" s="150">
        <f>E46</f>
        <v>0</v>
      </c>
      <c r="F47" s="150">
        <f>F46*2</f>
        <v>0</v>
      </c>
      <c r="G47" s="150">
        <f>G46</f>
        <v>0</v>
      </c>
      <c r="H47" s="151">
        <f>H46*2</f>
        <v>0</v>
      </c>
      <c r="I47" s="159">
        <f>I46</f>
        <v>0</v>
      </c>
      <c r="J47" s="160">
        <f>J46*2</f>
        <v>0</v>
      </c>
      <c r="L47" s="130">
        <f>IF(I46+J46&gt;0,31,0)</f>
        <v>0</v>
      </c>
      <c r="M47" s="130"/>
      <c r="N47" s="130"/>
      <c r="O47" s="130"/>
    </row>
    <row r="48" spans="2:15" x14ac:dyDescent="0.2">
      <c r="L48" s="130"/>
      <c r="M48" s="130"/>
      <c r="N48" s="131">
        <v>1</v>
      </c>
      <c r="O48" s="132">
        <f>I40+J40</f>
        <v>0</v>
      </c>
    </row>
    <row r="49" spans="7:15" x14ac:dyDescent="0.2">
      <c r="L49" s="131">
        <f>MAX(L45:L47)</f>
        <v>0</v>
      </c>
      <c r="M49" s="130"/>
      <c r="N49" s="131">
        <v>2</v>
      </c>
      <c r="O49" s="132">
        <f>I43+J43</f>
        <v>0</v>
      </c>
    </row>
    <row r="50" spans="7:15" ht="13.8" thickBot="1" x14ac:dyDescent="0.25">
      <c r="I50" s="313" t="s">
        <v>99</v>
      </c>
      <c r="J50" s="313"/>
      <c r="L50" s="131" t="e">
        <f>VLOOKUP(L49,N48:O50,2)</f>
        <v>#N/A</v>
      </c>
      <c r="M50" s="130" t="s">
        <v>234</v>
      </c>
      <c r="N50" s="131">
        <v>3</v>
      </c>
      <c r="O50" s="132">
        <f>I46+J46</f>
        <v>0</v>
      </c>
    </row>
    <row r="51" spans="7:15" ht="19.5" customHeight="1" thickBot="1" x14ac:dyDescent="0.25">
      <c r="G51" s="366" t="s">
        <v>98</v>
      </c>
      <c r="H51" s="367"/>
      <c r="I51" s="311" t="e">
        <f>L50</f>
        <v>#N/A</v>
      </c>
      <c r="J51" s="312"/>
    </row>
  </sheetData>
  <sheetProtection sheet="1" objects="1" scenarios="1"/>
  <mergeCells count="64">
    <mergeCell ref="B38:D38"/>
    <mergeCell ref="E38:F38"/>
    <mergeCell ref="G38:H38"/>
    <mergeCell ref="C43:D43"/>
    <mergeCell ref="C44:D44"/>
    <mergeCell ref="C45:D45"/>
    <mergeCell ref="C46:D46"/>
    <mergeCell ref="C47:D47"/>
    <mergeCell ref="E2:H2"/>
    <mergeCell ref="I50:J50"/>
    <mergeCell ref="B35:D35"/>
    <mergeCell ref="E35:F35"/>
    <mergeCell ref="G35:H35"/>
    <mergeCell ref="C23:D23"/>
    <mergeCell ref="C15:C16"/>
    <mergeCell ref="E15:F15"/>
    <mergeCell ref="G15:H15"/>
    <mergeCell ref="E16:F16"/>
    <mergeCell ref="G16:H16"/>
    <mergeCell ref="E13:F13"/>
    <mergeCell ref="G13:H13"/>
    <mergeCell ref="G51:H51"/>
    <mergeCell ref="I51:J51"/>
    <mergeCell ref="C17:D17"/>
    <mergeCell ref="C18:D18"/>
    <mergeCell ref="C19:D19"/>
    <mergeCell ref="C20:D20"/>
    <mergeCell ref="C21:D21"/>
    <mergeCell ref="C22:D22"/>
    <mergeCell ref="B36:D36"/>
    <mergeCell ref="E36:F36"/>
    <mergeCell ref="G36:H36"/>
    <mergeCell ref="I35:J37"/>
    <mergeCell ref="C39:D39"/>
    <mergeCell ref="C40:D40"/>
    <mergeCell ref="C41:D41"/>
    <mergeCell ref="C42:D42"/>
    <mergeCell ref="I28:J28"/>
    <mergeCell ref="E11:F11"/>
    <mergeCell ref="G11:H11"/>
    <mergeCell ref="C12:C14"/>
    <mergeCell ref="E12:F12"/>
    <mergeCell ref="G12:H12"/>
    <mergeCell ref="I8:J16"/>
    <mergeCell ref="B8:D8"/>
    <mergeCell ref="E8:F8"/>
    <mergeCell ref="G8:H8"/>
    <mergeCell ref="B9:D9"/>
    <mergeCell ref="E9:F9"/>
    <mergeCell ref="G9:H9"/>
    <mergeCell ref="B10:D10"/>
    <mergeCell ref="E10:F10"/>
    <mergeCell ref="G10:H10"/>
    <mergeCell ref="G29:H29"/>
    <mergeCell ref="I29:J29"/>
    <mergeCell ref="B37:D37"/>
    <mergeCell ref="E37:F37"/>
    <mergeCell ref="G37:H37"/>
    <mergeCell ref="C24:D24"/>
    <mergeCell ref="C25:D25"/>
    <mergeCell ref="E14:F14"/>
    <mergeCell ref="G14:H14"/>
    <mergeCell ref="B11:B16"/>
    <mergeCell ref="C11:D11"/>
  </mergeCells>
  <phoneticPr fontId="1"/>
  <dataValidations count="3">
    <dataValidation type="list" allowBlank="1" showInputMessage="1" showErrorMessage="1" sqref="E8:H8 E35:H35" xr:uid="{00000000-0002-0000-0400-000000000000}">
      <formula1>"輸出,輸入"</formula1>
    </dataValidation>
    <dataValidation type="whole" operator="greaterThan" allowBlank="1" showInputMessage="1" showErrorMessage="1" sqref="B41" xr:uid="{00000000-0002-0000-0400-000001000000}">
      <formula1>0</formula1>
    </dataValidation>
    <dataValidation type="whole" operator="greaterThanOrEqual" allowBlank="1" showInputMessage="1" showErrorMessage="1" sqref="E18:H18 E21:H21 E24:H24 E40:H40 E43:H43 E46:H46" xr:uid="{00000000-0002-0000-0400-000002000000}">
      <formula1>0</formula1>
    </dataValidation>
  </dataValidations>
  <pageMargins left="0.70866141732283472" right="0.51181102362204722" top="0.74803149606299213" bottom="0.74803149606299213"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I41"/>
  <sheetViews>
    <sheetView workbookViewId="0">
      <selection activeCell="J25" sqref="J25"/>
    </sheetView>
  </sheetViews>
  <sheetFormatPr defaultRowHeight="13.2" x14ac:dyDescent="0.2"/>
  <cols>
    <col min="1" max="1" width="3.77734375" style="41" customWidth="1"/>
    <col min="2" max="2" width="2.77734375" style="41" customWidth="1"/>
    <col min="3" max="3" width="14" style="41" customWidth="1"/>
    <col min="4" max="4" width="20.88671875" style="41" customWidth="1"/>
    <col min="5" max="7" width="14.109375" style="41" customWidth="1"/>
    <col min="9" max="9" width="9" hidden="1" customWidth="1"/>
  </cols>
  <sheetData>
    <row r="1" spans="1:9" x14ac:dyDescent="0.2">
      <c r="A1" s="70" t="s">
        <v>198</v>
      </c>
      <c r="B1" s="78"/>
      <c r="G1"/>
    </row>
    <row r="2" spans="1:9" ht="16.2" x14ac:dyDescent="0.2">
      <c r="C2" s="304" t="s">
        <v>34</v>
      </c>
      <c r="D2" s="304"/>
      <c r="E2" s="304"/>
      <c r="F2" s="304"/>
      <c r="G2" s="80"/>
      <c r="H2" s="80"/>
    </row>
    <row r="4" spans="1:9" x14ac:dyDescent="0.2">
      <c r="A4" s="94" t="s">
        <v>116</v>
      </c>
      <c r="B4" s="41" t="s">
        <v>27</v>
      </c>
    </row>
    <row r="5" spans="1:9" x14ac:dyDescent="0.2">
      <c r="B5" s="41" t="s">
        <v>215</v>
      </c>
    </row>
    <row r="7" spans="1:9" ht="17.25" customHeight="1" x14ac:dyDescent="0.2">
      <c r="C7" s="48" t="s">
        <v>161</v>
      </c>
      <c r="D7" s="399"/>
      <c r="E7" s="399"/>
    </row>
    <row r="8" spans="1:9" ht="17.25" customHeight="1" x14ac:dyDescent="0.2">
      <c r="C8" s="48" t="s">
        <v>162</v>
      </c>
      <c r="D8" s="400"/>
      <c r="E8" s="400"/>
    </row>
    <row r="9" spans="1:9" ht="17.25" customHeight="1" x14ac:dyDescent="0.2">
      <c r="C9" s="48" t="s">
        <v>159</v>
      </c>
      <c r="D9" s="249"/>
      <c r="E9" s="99" t="s">
        <v>160</v>
      </c>
    </row>
    <row r="10" spans="1:9" x14ac:dyDescent="0.2">
      <c r="C10" s="48"/>
    </row>
    <row r="11" spans="1:9" x14ac:dyDescent="0.2">
      <c r="C11" s="50" t="s">
        <v>216</v>
      </c>
      <c r="G11" s="47" t="s">
        <v>60</v>
      </c>
    </row>
    <row r="12" spans="1:9" x14ac:dyDescent="0.2">
      <c r="C12" s="209"/>
      <c r="D12" s="210"/>
      <c r="E12" s="209" t="s">
        <v>255</v>
      </c>
      <c r="F12" s="211" t="s">
        <v>256</v>
      </c>
      <c r="G12" s="211" t="s">
        <v>257</v>
      </c>
    </row>
    <row r="13" spans="1:9" hidden="1" x14ac:dyDescent="0.2">
      <c r="C13" s="212" t="s">
        <v>258</v>
      </c>
      <c r="D13" s="213" t="s">
        <v>64</v>
      </c>
      <c r="E13" s="213"/>
      <c r="F13" s="213"/>
      <c r="G13" s="213"/>
    </row>
    <row r="14" spans="1:9" ht="14.4" hidden="1" x14ac:dyDescent="0.2">
      <c r="C14" s="214" t="s">
        <v>259</v>
      </c>
      <c r="D14" s="213" t="s">
        <v>29</v>
      </c>
      <c r="E14" s="215"/>
      <c r="F14" s="215"/>
      <c r="G14" s="215"/>
    </row>
    <row r="15" spans="1:9" hidden="1" x14ac:dyDescent="0.2">
      <c r="C15" s="216" t="s">
        <v>63</v>
      </c>
      <c r="D15" s="217" t="s">
        <v>28</v>
      </c>
      <c r="E15" s="218"/>
      <c r="F15" s="218"/>
      <c r="G15" s="218"/>
    </row>
    <row r="16" spans="1:9" ht="18" customHeight="1" x14ac:dyDescent="0.2">
      <c r="C16" s="393" t="s">
        <v>260</v>
      </c>
      <c r="D16" s="213" t="s">
        <v>64</v>
      </c>
      <c r="E16" s="245"/>
      <c r="F16" s="245"/>
      <c r="G16" s="245"/>
      <c r="I16">
        <f>IF(G16&gt;0,G16,IF(F16&gt;0,F16,IF(E16,E16,0)))</f>
        <v>0</v>
      </c>
    </row>
    <row r="17" spans="3:9" ht="18" customHeight="1" thickBot="1" x14ac:dyDescent="0.25">
      <c r="C17" s="393"/>
      <c r="D17" s="217" t="s">
        <v>29</v>
      </c>
      <c r="E17" s="246"/>
      <c r="F17" s="246"/>
      <c r="G17" s="246"/>
      <c r="I17">
        <f t="shared" ref="I17:I18" si="0">IF(G17&gt;0,G17,IF(F17&gt;0,F17,IF(E17,E17,0)))</f>
        <v>0</v>
      </c>
    </row>
    <row r="18" spans="3:9" ht="18" customHeight="1" thickBot="1" x14ac:dyDescent="0.25">
      <c r="C18" s="394"/>
      <c r="D18" s="219" t="s">
        <v>28</v>
      </c>
      <c r="E18" s="247"/>
      <c r="F18" s="247"/>
      <c r="G18" s="248"/>
      <c r="I18" s="268">
        <f t="shared" si="0"/>
        <v>0</v>
      </c>
    </row>
    <row r="19" spans="3:9" x14ac:dyDescent="0.2">
      <c r="C19" s="395" t="s">
        <v>65</v>
      </c>
      <c r="D19" s="397"/>
      <c r="E19" s="397"/>
      <c r="F19" s="397"/>
      <c r="G19" s="397"/>
    </row>
    <row r="20" spans="3:9" x14ac:dyDescent="0.2">
      <c r="C20" s="396"/>
      <c r="D20" s="398"/>
      <c r="E20" s="397"/>
      <c r="F20" s="398"/>
      <c r="G20" s="398"/>
    </row>
    <row r="21" spans="3:9" x14ac:dyDescent="0.2">
      <c r="C21" s="396"/>
      <c r="D21" s="398"/>
      <c r="E21" s="397"/>
      <c r="F21" s="398"/>
      <c r="G21" s="398"/>
    </row>
    <row r="22" spans="3:9" x14ac:dyDescent="0.2">
      <c r="C22" s="396"/>
      <c r="D22" s="398"/>
      <c r="E22" s="397"/>
      <c r="F22" s="398"/>
      <c r="G22" s="398"/>
    </row>
    <row r="23" spans="3:9" x14ac:dyDescent="0.2">
      <c r="C23" s="396"/>
      <c r="D23" s="398"/>
      <c r="E23" s="397"/>
      <c r="F23" s="398"/>
      <c r="G23" s="398"/>
    </row>
    <row r="24" spans="3:9" x14ac:dyDescent="0.2">
      <c r="C24" s="396"/>
      <c r="D24" s="398"/>
      <c r="E24" s="398"/>
      <c r="F24" s="398"/>
      <c r="G24" s="398"/>
    </row>
    <row r="25" spans="3:9" x14ac:dyDescent="0.2">
      <c r="C25" s="396"/>
      <c r="D25" s="398"/>
      <c r="E25" s="398"/>
      <c r="F25" s="398"/>
      <c r="G25" s="398"/>
    </row>
    <row r="26" spans="3:9" x14ac:dyDescent="0.2">
      <c r="C26" s="108" t="s">
        <v>261</v>
      </c>
      <c r="D26" s="220"/>
      <c r="E26" s="220"/>
      <c r="F26" s="220"/>
      <c r="G26" s="220"/>
    </row>
    <row r="27" spans="3:9" x14ac:dyDescent="0.2">
      <c r="C27" s="108" t="s">
        <v>262</v>
      </c>
      <c r="D27" s="220"/>
      <c r="E27" s="220"/>
      <c r="F27" s="220"/>
      <c r="G27" s="220"/>
    </row>
    <row r="28" spans="3:9" x14ac:dyDescent="0.2">
      <c r="C28" s="95" t="s">
        <v>248</v>
      </c>
      <c r="G28" s="43"/>
    </row>
    <row r="29" spans="3:9" x14ac:dyDescent="0.2">
      <c r="C29" s="95" t="s">
        <v>249</v>
      </c>
    </row>
    <row r="30" spans="3:9" x14ac:dyDescent="0.2">
      <c r="C30" s="95"/>
    </row>
    <row r="31" spans="3:9" x14ac:dyDescent="0.2">
      <c r="C31" s="95"/>
    </row>
    <row r="33" spans="1:9" ht="15" customHeight="1" x14ac:dyDescent="0.2">
      <c r="A33" s="221" t="s">
        <v>263</v>
      </c>
      <c r="B33" s="222" t="s">
        <v>264</v>
      </c>
      <c r="C33" s="222"/>
      <c r="D33" s="222"/>
      <c r="E33" s="222"/>
      <c r="F33" s="223"/>
      <c r="G33" s="43"/>
    </row>
    <row r="34" spans="1:9" ht="15" customHeight="1" x14ac:dyDescent="0.2">
      <c r="A34" s="222"/>
      <c r="B34" s="224" t="s">
        <v>265</v>
      </c>
      <c r="C34" s="222" t="s">
        <v>266</v>
      </c>
      <c r="D34" s="222"/>
      <c r="E34" s="222"/>
      <c r="F34" s="222"/>
    </row>
    <row r="35" spans="1:9" ht="18.75" customHeight="1" x14ac:dyDescent="0.2">
      <c r="A35" s="221"/>
      <c r="B35" s="222"/>
      <c r="C35" s="222"/>
      <c r="D35" s="225" t="s">
        <v>167</v>
      </c>
      <c r="E35" s="226">
        <f>IF(I35=0,0,200000)</f>
        <v>0</v>
      </c>
      <c r="F35" s="222" t="s">
        <v>121</v>
      </c>
      <c r="I35">
        <f>'1号様式の１'!L10+'1号様式の３'!L8+'1号様式の３'!L35</f>
        <v>0</v>
      </c>
    </row>
    <row r="36" spans="1:9" ht="15" customHeight="1" x14ac:dyDescent="0.2">
      <c r="A36" s="221"/>
      <c r="B36" s="222"/>
      <c r="C36" s="222"/>
      <c r="D36" s="222"/>
      <c r="E36" s="222"/>
      <c r="F36" s="222"/>
      <c r="G36" s="43"/>
    </row>
    <row r="37" spans="1:9" ht="15" customHeight="1" x14ac:dyDescent="0.2">
      <c r="A37" s="221"/>
      <c r="B37" s="227" t="s">
        <v>267</v>
      </c>
      <c r="C37" s="228" t="s">
        <v>268</v>
      </c>
      <c r="D37" s="222"/>
      <c r="E37" s="222"/>
      <c r="F37" s="222"/>
    </row>
    <row r="38" spans="1:9" ht="18.75" customHeight="1" x14ac:dyDescent="0.2">
      <c r="A38" s="221"/>
      <c r="B38" s="227"/>
      <c r="C38" s="228"/>
      <c r="D38" s="225" t="s">
        <v>279</v>
      </c>
      <c r="E38" s="244"/>
      <c r="F38" s="222" t="s">
        <v>269</v>
      </c>
    </row>
    <row r="39" spans="1:9" ht="18.75" customHeight="1" x14ac:dyDescent="0.2">
      <c r="A39" s="221"/>
      <c r="B39" s="227"/>
      <c r="C39" s="228"/>
      <c r="D39" s="225" t="s">
        <v>167</v>
      </c>
      <c r="E39" s="226">
        <f>IF(I35=0,0,ROUNDDOWN(200000-E38,-3))</f>
        <v>0</v>
      </c>
      <c r="F39" s="222" t="s">
        <v>270</v>
      </c>
    </row>
    <row r="40" spans="1:9" ht="15" customHeight="1" x14ac:dyDescent="0.2">
      <c r="A40" s="229"/>
      <c r="B40" s="230"/>
      <c r="C40" s="231"/>
      <c r="D40" s="43"/>
      <c r="E40" s="232"/>
      <c r="F40" s="43"/>
      <c r="G40" s="43"/>
    </row>
    <row r="41" spans="1:9" ht="15" customHeight="1" x14ac:dyDescent="0.2">
      <c r="A41" s="229"/>
      <c r="B41" s="230"/>
      <c r="C41" s="231"/>
      <c r="D41" s="43"/>
      <c r="E41" s="232"/>
      <c r="F41" s="43"/>
      <c r="G41" s="43"/>
    </row>
  </sheetData>
  <sheetProtection sheet="1" objects="1" scenarios="1"/>
  <mergeCells count="6">
    <mergeCell ref="C2:F2"/>
    <mergeCell ref="C16:C18"/>
    <mergeCell ref="C19:C25"/>
    <mergeCell ref="D19:G25"/>
    <mergeCell ref="D7:E7"/>
    <mergeCell ref="D8:E8"/>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0000FF"/>
  </sheetPr>
  <dimension ref="A1:K46"/>
  <sheetViews>
    <sheetView view="pageBreakPreview" zoomScale="60" zoomScaleNormal="100" workbookViewId="0">
      <selection activeCell="B13" sqref="B13"/>
    </sheetView>
  </sheetViews>
  <sheetFormatPr defaultRowHeight="13.2" x14ac:dyDescent="0.2"/>
  <cols>
    <col min="1" max="1" width="1.88671875" customWidth="1"/>
    <col min="2" max="2" width="15.6640625" customWidth="1"/>
    <col min="3" max="3" width="7.109375" bestFit="1" customWidth="1"/>
    <col min="4" max="4" width="10.33203125" customWidth="1"/>
    <col min="5" max="5" width="12.77734375" customWidth="1"/>
    <col min="6" max="6" width="7.77734375" customWidth="1"/>
    <col min="7" max="7" width="6.88671875" customWidth="1"/>
    <col min="8" max="8" width="7.33203125" customWidth="1"/>
    <col min="9" max="9" width="12.21875" customWidth="1"/>
    <col min="10" max="10" width="1.44140625" customWidth="1"/>
    <col min="11" max="11" width="3.88671875" customWidth="1"/>
  </cols>
  <sheetData>
    <row r="1" spans="1:11" x14ac:dyDescent="0.2">
      <c r="A1" t="s">
        <v>76</v>
      </c>
    </row>
    <row r="2" spans="1:11" x14ac:dyDescent="0.2">
      <c r="A2" s="401" t="s">
        <v>315</v>
      </c>
      <c r="B2" s="401"/>
    </row>
    <row r="3" spans="1:11" ht="16.2" x14ac:dyDescent="0.2">
      <c r="A3" s="304" t="s">
        <v>219</v>
      </c>
      <c r="B3" s="304"/>
      <c r="C3" s="304"/>
      <c r="D3" s="304"/>
      <c r="E3" s="304"/>
      <c r="F3" s="304"/>
      <c r="G3" s="304"/>
      <c r="H3" s="304"/>
      <c r="I3" s="304"/>
      <c r="J3" s="116"/>
      <c r="K3" s="116"/>
    </row>
    <row r="5" spans="1:11" ht="14.4" x14ac:dyDescent="0.2">
      <c r="B5" s="73"/>
      <c r="C5" s="73"/>
      <c r="D5" s="73"/>
      <c r="E5" s="73"/>
      <c r="F5" s="73"/>
      <c r="G5" s="73"/>
      <c r="H5" s="73"/>
      <c r="I5" s="73"/>
      <c r="J5" s="73"/>
      <c r="K5" s="73"/>
    </row>
    <row r="6" spans="1:11" ht="14.4" x14ac:dyDescent="0.2">
      <c r="B6" s="73"/>
      <c r="C6" s="73"/>
      <c r="D6" s="73"/>
      <c r="E6" s="73"/>
      <c r="F6" s="73"/>
      <c r="G6" s="73"/>
      <c r="H6" s="73"/>
      <c r="I6" s="42" t="s">
        <v>0</v>
      </c>
    </row>
    <row r="7" spans="1:11" ht="14.4" x14ac:dyDescent="0.2">
      <c r="B7" s="73"/>
      <c r="C7" s="73"/>
      <c r="D7" s="73"/>
      <c r="E7" s="73"/>
      <c r="F7" s="73"/>
      <c r="G7" s="73"/>
      <c r="H7" s="73"/>
      <c r="I7" s="73"/>
      <c r="J7" s="73"/>
      <c r="K7" s="74"/>
    </row>
    <row r="8" spans="1:11" ht="14.4" x14ac:dyDescent="0.2">
      <c r="B8" s="41" t="s">
        <v>187</v>
      </c>
      <c r="C8" s="73"/>
      <c r="D8" s="73"/>
      <c r="E8" s="73"/>
      <c r="F8" s="73"/>
      <c r="G8" s="73"/>
      <c r="H8" s="73"/>
      <c r="I8" s="73"/>
      <c r="J8" s="73"/>
      <c r="K8" s="73"/>
    </row>
    <row r="9" spans="1:11" ht="14.4" x14ac:dyDescent="0.2">
      <c r="B9" s="73"/>
      <c r="C9" s="73"/>
      <c r="D9" s="73"/>
      <c r="E9" s="73"/>
      <c r="F9" s="73"/>
      <c r="G9" s="73"/>
      <c r="H9" s="73"/>
      <c r="I9" s="73"/>
      <c r="J9" s="73"/>
      <c r="K9" s="73"/>
    </row>
    <row r="10" spans="1:11" ht="14.4" x14ac:dyDescent="0.2">
      <c r="B10" s="73"/>
      <c r="C10" s="73"/>
      <c r="D10" s="73"/>
      <c r="E10" s="73"/>
      <c r="F10" s="73"/>
      <c r="G10" s="73"/>
      <c r="H10" s="73"/>
      <c r="I10" s="73"/>
      <c r="J10" s="73"/>
      <c r="K10" s="73"/>
    </row>
    <row r="11" spans="1:11" ht="14.4" x14ac:dyDescent="0.2">
      <c r="B11" s="73"/>
      <c r="C11" s="73"/>
      <c r="D11" s="74" t="s">
        <v>192</v>
      </c>
      <c r="E11" s="73"/>
      <c r="F11" s="73"/>
      <c r="G11" s="73"/>
      <c r="H11" s="73"/>
      <c r="I11" s="73"/>
      <c r="J11" s="73"/>
      <c r="K11" s="73"/>
    </row>
    <row r="12" spans="1:11" ht="14.4" x14ac:dyDescent="0.2">
      <c r="B12" s="73"/>
      <c r="C12" s="73"/>
      <c r="D12" s="73"/>
      <c r="E12" s="73"/>
      <c r="F12" s="73"/>
      <c r="G12" s="73"/>
      <c r="H12" s="73"/>
      <c r="I12" s="73"/>
      <c r="J12" s="73"/>
      <c r="K12" s="73"/>
    </row>
    <row r="13" spans="1:11" ht="14.4" x14ac:dyDescent="0.2">
      <c r="B13" s="73"/>
      <c r="C13" s="73"/>
      <c r="D13" s="73"/>
      <c r="E13" s="73"/>
      <c r="F13" s="73"/>
      <c r="G13" s="73"/>
      <c r="H13" s="73"/>
      <c r="I13" s="73"/>
      <c r="J13" s="73"/>
      <c r="K13" s="73"/>
    </row>
    <row r="14" spans="1:11" ht="14.4" x14ac:dyDescent="0.2">
      <c r="B14" s="73"/>
      <c r="C14" s="73"/>
      <c r="D14" s="73"/>
      <c r="E14" s="103" t="s">
        <v>145</v>
      </c>
      <c r="F14" s="73"/>
      <c r="G14" s="73"/>
      <c r="H14" s="73"/>
      <c r="I14" s="73"/>
      <c r="J14" s="73"/>
      <c r="K14" s="73"/>
    </row>
    <row r="15" spans="1:11" ht="18.75" customHeight="1" x14ac:dyDescent="0.2">
      <c r="B15" s="73"/>
      <c r="C15" s="73"/>
      <c r="D15" s="73"/>
      <c r="E15" s="71" t="s">
        <v>31</v>
      </c>
      <c r="F15" s="402"/>
      <c r="G15" s="402"/>
      <c r="H15" s="402"/>
      <c r="I15" s="402"/>
      <c r="J15" s="73"/>
      <c r="K15" s="73"/>
    </row>
    <row r="16" spans="1:11" ht="18.75" customHeight="1" x14ac:dyDescent="0.2">
      <c r="B16" s="73"/>
      <c r="C16" s="73"/>
      <c r="D16" s="73"/>
      <c r="E16" s="71" t="s">
        <v>32</v>
      </c>
      <c r="F16" s="402"/>
      <c r="G16" s="402"/>
      <c r="H16" s="402"/>
      <c r="I16" s="402"/>
      <c r="J16" s="73"/>
      <c r="K16" s="73"/>
    </row>
    <row r="17" spans="1:11" ht="18.75" customHeight="1" x14ac:dyDescent="0.2">
      <c r="B17" s="73"/>
      <c r="C17" s="73"/>
      <c r="D17" s="73"/>
      <c r="E17" s="72" t="s">
        <v>3</v>
      </c>
      <c r="F17" s="403"/>
      <c r="G17" s="403"/>
      <c r="H17" s="403"/>
      <c r="I17" s="403"/>
      <c r="J17" s="73"/>
    </row>
    <row r="18" spans="1:11" ht="8.25" customHeight="1" x14ac:dyDescent="0.2">
      <c r="B18" s="73"/>
      <c r="C18" s="73"/>
      <c r="D18" s="73"/>
      <c r="E18" s="73"/>
      <c r="F18" s="16"/>
      <c r="G18" s="72"/>
      <c r="H18" s="72"/>
      <c r="I18" s="73"/>
      <c r="J18" s="73"/>
      <c r="K18" s="73"/>
    </row>
    <row r="19" spans="1:11" ht="14.4" x14ac:dyDescent="0.2">
      <c r="B19" s="73"/>
      <c r="C19" s="73"/>
      <c r="D19" s="73"/>
      <c r="E19" s="73"/>
      <c r="F19" s="73"/>
      <c r="G19" s="73"/>
      <c r="H19" s="73"/>
      <c r="I19" s="73"/>
      <c r="J19" s="73"/>
      <c r="K19" s="73"/>
    </row>
    <row r="20" spans="1:11" ht="39.75" customHeight="1" x14ac:dyDescent="0.2">
      <c r="A20" s="404" t="s">
        <v>188</v>
      </c>
      <c r="B20" s="404"/>
      <c r="C20" s="404"/>
      <c r="D20" s="404"/>
      <c r="E20" s="404"/>
      <c r="F20" s="404"/>
      <c r="G20" s="404"/>
      <c r="H20" s="404"/>
      <c r="I20" s="404"/>
      <c r="J20" s="76"/>
      <c r="K20" s="76"/>
    </row>
    <row r="21" spans="1:11" ht="19.5" customHeight="1" x14ac:dyDescent="0.2"/>
    <row r="22" spans="1:11" x14ac:dyDescent="0.2">
      <c r="E22" s="15" t="s">
        <v>79</v>
      </c>
    </row>
    <row r="23" spans="1:11" ht="17.25" customHeight="1" x14ac:dyDescent="0.2"/>
    <row r="24" spans="1:11" ht="21.75" customHeight="1" x14ac:dyDescent="0.2">
      <c r="B24" s="109" t="s">
        <v>225</v>
      </c>
      <c r="D24" s="75"/>
      <c r="E24" s="75"/>
      <c r="F24" s="75"/>
      <c r="G24" s="75"/>
      <c r="H24" s="75"/>
      <c r="I24" s="75"/>
      <c r="J24" s="75"/>
    </row>
    <row r="25" spans="1:11" ht="30" customHeight="1" x14ac:dyDescent="0.2">
      <c r="B25" s="57" t="s">
        <v>21</v>
      </c>
      <c r="C25" s="63" t="s">
        <v>35</v>
      </c>
      <c r="D25" s="57" t="s">
        <v>189</v>
      </c>
      <c r="E25" s="57" t="s">
        <v>191</v>
      </c>
      <c r="F25" s="63" t="s">
        <v>190</v>
      </c>
      <c r="G25" s="57" t="s">
        <v>12</v>
      </c>
      <c r="H25" s="63" t="s">
        <v>42</v>
      </c>
      <c r="I25" s="57" t="s">
        <v>56</v>
      </c>
    </row>
    <row r="26" spans="1:11" ht="27" customHeight="1" x14ac:dyDescent="0.2">
      <c r="B26" s="45"/>
      <c r="C26" s="100"/>
      <c r="D26" s="117"/>
      <c r="E26" s="117"/>
      <c r="F26" s="45"/>
      <c r="G26" s="102"/>
      <c r="H26" s="102"/>
      <c r="I26" s="45"/>
      <c r="J26" s="51"/>
    </row>
    <row r="27" spans="1:11" ht="24" customHeight="1" x14ac:dyDescent="0.2">
      <c r="B27" s="45"/>
      <c r="C27" s="100"/>
      <c r="D27" s="118"/>
      <c r="E27" s="118"/>
      <c r="F27" s="100"/>
      <c r="G27" s="119"/>
      <c r="H27" s="119"/>
      <c r="I27" s="100"/>
      <c r="J27" s="75"/>
    </row>
    <row r="28" spans="1:11" ht="24" customHeight="1" x14ac:dyDescent="0.2">
      <c r="B28" s="45"/>
      <c r="C28" s="100"/>
      <c r="D28" s="118"/>
      <c r="E28" s="118"/>
      <c r="F28" s="100"/>
      <c r="G28" s="119"/>
      <c r="H28" s="119"/>
      <c r="I28" s="100"/>
      <c r="J28" s="75"/>
    </row>
    <row r="29" spans="1:11" ht="18.75" customHeight="1" x14ac:dyDescent="0.2">
      <c r="B29" s="122" t="s">
        <v>218</v>
      </c>
      <c r="F29" s="2"/>
      <c r="G29" s="105"/>
      <c r="H29" s="105"/>
    </row>
    <row r="30" spans="1:11" ht="23.25" customHeight="1" x14ac:dyDescent="0.2">
      <c r="B30" s="109" t="s">
        <v>217</v>
      </c>
      <c r="F30" s="2"/>
      <c r="H30" s="105"/>
      <c r="I30" s="174"/>
    </row>
    <row r="31" spans="1:11" ht="23.25" customHeight="1" x14ac:dyDescent="0.2">
      <c r="B31" s="34" t="s">
        <v>220</v>
      </c>
      <c r="C31" s="34" t="s">
        <v>221</v>
      </c>
      <c r="D31" s="34" t="s">
        <v>222</v>
      </c>
      <c r="E31" s="34" t="s">
        <v>224</v>
      </c>
      <c r="F31" s="407" t="s">
        <v>223</v>
      </c>
      <c r="G31" s="407"/>
      <c r="H31" s="405" t="s">
        <v>244</v>
      </c>
      <c r="I31" s="405"/>
    </row>
    <row r="32" spans="1:11" ht="23.25" customHeight="1" x14ac:dyDescent="0.2">
      <c r="B32" s="45"/>
      <c r="C32" s="3"/>
      <c r="D32" s="3"/>
      <c r="E32" s="3"/>
      <c r="F32" s="408"/>
      <c r="G32" s="408"/>
      <c r="H32" s="406"/>
      <c r="I32" s="406"/>
    </row>
    <row r="33" spans="1:10" ht="23.25" customHeight="1" x14ac:dyDescent="0.2">
      <c r="B33" s="45"/>
      <c r="C33" s="3"/>
      <c r="D33" s="3"/>
      <c r="E33" s="3"/>
      <c r="F33" s="408"/>
      <c r="G33" s="408"/>
      <c r="H33" s="406"/>
      <c r="I33" s="406"/>
    </row>
    <row r="34" spans="1:10" ht="23.25" customHeight="1" x14ac:dyDescent="0.2">
      <c r="B34" s="45"/>
      <c r="C34" s="3"/>
      <c r="D34" s="3"/>
      <c r="E34" s="3"/>
      <c r="F34" s="408"/>
      <c r="G34" s="408"/>
      <c r="H34" s="406"/>
      <c r="I34" s="406"/>
    </row>
    <row r="35" spans="1:10" ht="15.75" customHeight="1" x14ac:dyDescent="0.2">
      <c r="B35" s="122" t="s">
        <v>226</v>
      </c>
      <c r="C35" s="20"/>
      <c r="D35" s="20"/>
      <c r="E35" s="20"/>
      <c r="F35" s="123"/>
      <c r="G35" s="123"/>
      <c r="H35" s="123"/>
      <c r="I35" s="123"/>
    </row>
    <row r="36" spans="1:10" ht="13.8" thickBot="1" x14ac:dyDescent="0.25">
      <c r="A36" s="120"/>
      <c r="B36" s="120"/>
      <c r="C36" s="120"/>
      <c r="D36" s="120"/>
      <c r="E36" s="120"/>
      <c r="F36" s="120"/>
      <c r="G36" s="120"/>
      <c r="H36" s="120"/>
      <c r="I36" s="120"/>
      <c r="J36" s="20"/>
    </row>
    <row r="38" spans="1:10" x14ac:dyDescent="0.2">
      <c r="B38" t="s">
        <v>193</v>
      </c>
    </row>
    <row r="40" spans="1:10" x14ac:dyDescent="0.2">
      <c r="D40" s="2" t="s">
        <v>0</v>
      </c>
    </row>
    <row r="42" spans="1:10" ht="14.4" x14ac:dyDescent="0.2">
      <c r="E42" s="73" t="s">
        <v>187</v>
      </c>
    </row>
    <row r="43" spans="1:10" ht="8.25" customHeight="1" x14ac:dyDescent="0.2"/>
    <row r="44" spans="1:10" ht="20.25" customHeight="1" x14ac:dyDescent="0.2">
      <c r="E44" s="71" t="s">
        <v>31</v>
      </c>
      <c r="F44" s="402"/>
      <c r="G44" s="402"/>
      <c r="H44" s="402"/>
      <c r="I44" s="402"/>
    </row>
    <row r="45" spans="1:10" ht="20.25" customHeight="1" x14ac:dyDescent="0.2">
      <c r="E45" s="71" t="s">
        <v>32</v>
      </c>
      <c r="F45" s="402"/>
      <c r="G45" s="402"/>
      <c r="H45" s="402"/>
      <c r="I45" s="402"/>
    </row>
    <row r="46" spans="1:10" ht="20.25" customHeight="1" x14ac:dyDescent="0.2">
      <c r="E46" s="72" t="s">
        <v>3</v>
      </c>
      <c r="F46" s="403"/>
      <c r="G46" s="403"/>
      <c r="H46" s="403"/>
      <c r="I46" s="403"/>
    </row>
  </sheetData>
  <mergeCells count="17">
    <mergeCell ref="F17:I17"/>
    <mergeCell ref="A2:B2"/>
    <mergeCell ref="F44:I44"/>
    <mergeCell ref="F45:I45"/>
    <mergeCell ref="F46:I46"/>
    <mergeCell ref="A20:I20"/>
    <mergeCell ref="A3:I3"/>
    <mergeCell ref="H31:I31"/>
    <mergeCell ref="H32:I32"/>
    <mergeCell ref="H34:I34"/>
    <mergeCell ref="F31:G31"/>
    <mergeCell ref="F32:G32"/>
    <mergeCell ref="F34:G34"/>
    <mergeCell ref="F33:G33"/>
    <mergeCell ref="H33:I33"/>
    <mergeCell ref="F15:I15"/>
    <mergeCell ref="F16:I16"/>
  </mergeCells>
  <phoneticPr fontId="1"/>
  <pageMargins left="0.9055118110236221" right="0.9055118110236221" top="0.74803149606299213" bottom="0.55118110236220474" header="0.11811023622047245" footer="0.11811023622047245"/>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00FF"/>
  </sheetPr>
  <dimension ref="A1:K48"/>
  <sheetViews>
    <sheetView view="pageBreakPreview" zoomScale="60" zoomScaleNormal="100" workbookViewId="0">
      <selection activeCell="K15" sqref="K15"/>
    </sheetView>
  </sheetViews>
  <sheetFormatPr defaultRowHeight="13.2" x14ac:dyDescent="0.2"/>
  <cols>
    <col min="1" max="1" width="1.88671875" customWidth="1"/>
    <col min="2" max="2" width="6.88671875" customWidth="1"/>
    <col min="3" max="3" width="9" customWidth="1"/>
    <col min="4" max="4" width="6.109375" customWidth="1"/>
    <col min="5" max="5" width="11.21875" customWidth="1"/>
    <col min="6" max="6" width="2.44140625" customWidth="1"/>
    <col min="7" max="7" width="5.21875" bestFit="1" customWidth="1"/>
    <col min="8" max="8" width="13.109375" customWidth="1"/>
    <col min="9" max="9" width="22.109375" customWidth="1"/>
    <col min="10" max="10" width="1.44140625" customWidth="1"/>
    <col min="11" max="11" width="3.88671875" customWidth="1"/>
  </cols>
  <sheetData>
    <row r="1" spans="1:11" x14ac:dyDescent="0.2">
      <c r="A1" t="s">
        <v>119</v>
      </c>
    </row>
    <row r="2" spans="1:11" x14ac:dyDescent="0.2">
      <c r="A2" s="401" t="s">
        <v>315</v>
      </c>
      <c r="B2" s="401"/>
      <c r="C2" s="401"/>
    </row>
    <row r="3" spans="1:11" ht="21" x14ac:dyDescent="0.2">
      <c r="A3" s="409" t="s">
        <v>77</v>
      </c>
      <c r="B3" s="409"/>
      <c r="C3" s="409"/>
      <c r="D3" s="409"/>
      <c r="E3" s="409"/>
      <c r="F3" s="409"/>
      <c r="G3" s="409"/>
      <c r="H3" s="409"/>
      <c r="I3" s="409"/>
      <c r="J3" s="409"/>
      <c r="K3" s="409"/>
    </row>
    <row r="5" spans="1:11" ht="14.4" x14ac:dyDescent="0.2">
      <c r="B5" s="73"/>
      <c r="C5" s="73"/>
      <c r="D5" s="73"/>
      <c r="E5" s="73"/>
      <c r="F5" s="73"/>
      <c r="G5" s="73"/>
      <c r="H5" s="73"/>
      <c r="I5" s="73"/>
      <c r="J5" s="73"/>
      <c r="K5" s="73"/>
    </row>
    <row r="6" spans="1:11" ht="14.4" x14ac:dyDescent="0.2">
      <c r="B6" s="73"/>
      <c r="C6" s="73"/>
      <c r="D6" s="73"/>
      <c r="E6" s="73"/>
      <c r="F6" s="73"/>
      <c r="G6" s="73"/>
      <c r="H6" s="73"/>
      <c r="I6" s="414" t="s">
        <v>0</v>
      </c>
      <c r="J6" s="414"/>
    </row>
    <row r="7" spans="1:11" ht="14.4" x14ac:dyDescent="0.2">
      <c r="B7" s="73"/>
      <c r="C7" s="73"/>
      <c r="D7" s="73"/>
      <c r="E7" s="73"/>
      <c r="F7" s="73"/>
      <c r="G7" s="73"/>
      <c r="H7" s="73"/>
      <c r="I7" s="73"/>
      <c r="J7" s="73"/>
      <c r="K7" s="74"/>
    </row>
    <row r="8" spans="1:11" ht="14.4" x14ac:dyDescent="0.2">
      <c r="B8" s="73"/>
      <c r="C8" s="73"/>
      <c r="D8" s="73"/>
      <c r="E8" s="73"/>
      <c r="F8" s="73"/>
      <c r="G8" s="73"/>
      <c r="H8" s="73"/>
      <c r="I8" s="73"/>
      <c r="J8" s="73"/>
      <c r="K8" s="73"/>
    </row>
    <row r="9" spans="1:11" ht="14.4" x14ac:dyDescent="0.2">
      <c r="B9" s="73" t="s">
        <v>1</v>
      </c>
      <c r="C9" s="73"/>
      <c r="D9" s="73"/>
      <c r="E9" s="73"/>
      <c r="F9" s="73"/>
      <c r="G9" s="73"/>
      <c r="H9" s="73"/>
      <c r="I9" s="73"/>
      <c r="J9" s="73"/>
      <c r="K9" s="73"/>
    </row>
    <row r="10" spans="1:11" ht="14.4" x14ac:dyDescent="0.2">
      <c r="B10" s="73" t="s">
        <v>2</v>
      </c>
      <c r="C10" s="291"/>
      <c r="D10" s="291"/>
      <c r="E10" s="73" t="s">
        <v>242</v>
      </c>
      <c r="F10" s="73"/>
      <c r="G10" s="73"/>
      <c r="H10" s="73"/>
      <c r="I10" s="73"/>
      <c r="J10" s="73"/>
      <c r="K10" s="73"/>
    </row>
    <row r="11" spans="1:11" ht="14.4" x14ac:dyDescent="0.2">
      <c r="B11" s="73"/>
      <c r="C11" s="73"/>
      <c r="D11" s="73"/>
      <c r="E11" s="73"/>
      <c r="F11" s="73"/>
      <c r="G11" s="73"/>
      <c r="H11" s="73"/>
      <c r="I11" s="73"/>
      <c r="J11" s="73"/>
      <c r="K11" s="73"/>
    </row>
    <row r="12" spans="1:11" ht="14.4" x14ac:dyDescent="0.2">
      <c r="B12" s="73"/>
      <c r="C12" s="73"/>
      <c r="D12" s="73"/>
      <c r="E12" s="73"/>
      <c r="F12" s="73"/>
      <c r="G12" s="73"/>
      <c r="H12" s="73"/>
      <c r="I12" s="73"/>
      <c r="J12" s="73"/>
      <c r="K12" s="73"/>
    </row>
    <row r="13" spans="1:11" ht="18.75" customHeight="1" x14ac:dyDescent="0.2">
      <c r="B13" s="73"/>
      <c r="C13" s="73"/>
      <c r="D13" s="73"/>
      <c r="E13" s="73"/>
      <c r="F13" s="73"/>
      <c r="G13" s="103" t="s">
        <v>78</v>
      </c>
      <c r="H13" s="71" t="s">
        <v>31</v>
      </c>
      <c r="I13" s="73"/>
      <c r="J13" s="73"/>
      <c r="K13" s="73"/>
    </row>
    <row r="14" spans="1:11" ht="18.75" customHeight="1" x14ac:dyDescent="0.2">
      <c r="B14" s="73"/>
      <c r="C14" s="73"/>
      <c r="D14" s="73"/>
      <c r="E14" s="73"/>
      <c r="F14" s="73"/>
      <c r="G14" s="16"/>
      <c r="H14" s="71" t="s">
        <v>32</v>
      </c>
      <c r="I14" s="73"/>
      <c r="J14" s="73"/>
      <c r="K14" s="73"/>
    </row>
    <row r="15" spans="1:11" ht="18.75" customHeight="1" x14ac:dyDescent="0.2">
      <c r="B15" s="73"/>
      <c r="C15" s="73"/>
      <c r="D15" s="73"/>
      <c r="E15" s="73"/>
      <c r="F15" s="73"/>
      <c r="G15" s="16"/>
      <c r="H15" s="72" t="s">
        <v>3</v>
      </c>
      <c r="I15" s="73"/>
      <c r="J15" s="73"/>
      <c r="K15" s="73"/>
    </row>
    <row r="16" spans="1:11" ht="8.25" customHeight="1" x14ac:dyDescent="0.2">
      <c r="B16" s="73"/>
      <c r="C16" s="73"/>
      <c r="D16" s="73"/>
      <c r="E16" s="73"/>
      <c r="F16" s="73"/>
      <c r="G16" s="16"/>
      <c r="H16" s="72"/>
      <c r="I16" s="73"/>
      <c r="J16" s="73"/>
      <c r="K16" s="73"/>
    </row>
    <row r="17" spans="1:11" ht="14.4" x14ac:dyDescent="0.2">
      <c r="B17" s="73"/>
      <c r="C17" s="73"/>
      <c r="D17" s="73"/>
      <c r="E17" s="73"/>
      <c r="F17" s="73"/>
      <c r="G17" s="73"/>
      <c r="H17" s="73"/>
      <c r="I17" s="73"/>
      <c r="J17" s="73"/>
      <c r="K17" s="73"/>
    </row>
    <row r="18" spans="1:11" ht="46.5" customHeight="1" x14ac:dyDescent="0.2">
      <c r="A18" s="413" t="s">
        <v>227</v>
      </c>
      <c r="B18" s="413"/>
      <c r="C18" s="413"/>
      <c r="D18" s="413"/>
      <c r="E18" s="413"/>
      <c r="F18" s="413"/>
      <c r="G18" s="413"/>
      <c r="H18" s="413"/>
      <c r="I18" s="413"/>
      <c r="J18" s="413"/>
      <c r="K18" s="413"/>
    </row>
    <row r="19" spans="1:11" ht="19.5" customHeight="1" x14ac:dyDescent="0.2"/>
    <row r="20" spans="1:11" x14ac:dyDescent="0.2">
      <c r="G20" s="56" t="s">
        <v>79</v>
      </c>
    </row>
    <row r="21" spans="1:11" ht="27.75" customHeight="1" x14ac:dyDescent="0.2"/>
    <row r="22" spans="1:11" ht="21.75" customHeight="1" x14ac:dyDescent="0.2">
      <c r="B22" s="109" t="s">
        <v>80</v>
      </c>
      <c r="E22" s="412"/>
      <c r="F22" s="412"/>
      <c r="G22" s="412"/>
      <c r="H22" s="412"/>
      <c r="I22" s="412"/>
      <c r="J22" s="75"/>
    </row>
    <row r="23" spans="1:11" ht="22.5" customHeight="1" x14ac:dyDescent="0.2"/>
    <row r="24" spans="1:11" ht="27" customHeight="1" x14ac:dyDescent="0.2">
      <c r="B24" s="109" t="s">
        <v>81</v>
      </c>
      <c r="C24" s="109"/>
      <c r="D24" s="109"/>
      <c r="E24" s="110" t="s">
        <v>31</v>
      </c>
      <c r="F24" s="71"/>
      <c r="G24" s="410"/>
      <c r="H24" s="410"/>
      <c r="I24" s="410"/>
      <c r="J24" s="51"/>
    </row>
    <row r="25" spans="1:11" ht="24" customHeight="1" x14ac:dyDescent="0.2">
      <c r="B25" s="109"/>
      <c r="C25" s="109"/>
      <c r="D25" s="109"/>
      <c r="E25" s="110" t="s">
        <v>32</v>
      </c>
      <c r="F25" s="71"/>
      <c r="G25" s="410"/>
      <c r="H25" s="410"/>
      <c r="I25" s="410"/>
      <c r="J25" s="75"/>
    </row>
    <row r="26" spans="1:11" ht="24" customHeight="1" x14ac:dyDescent="0.2">
      <c r="B26" s="109"/>
      <c r="C26" s="109"/>
      <c r="D26" s="109"/>
      <c r="E26" s="111" t="s">
        <v>3</v>
      </c>
      <c r="F26" s="72"/>
      <c r="G26" s="411"/>
      <c r="H26" s="411"/>
      <c r="I26" s="411"/>
      <c r="J26" s="75"/>
    </row>
    <row r="46" spans="7:9" ht="20.25" customHeight="1" x14ac:dyDescent="0.2">
      <c r="G46" s="401" t="s">
        <v>83</v>
      </c>
      <c r="H46" s="401"/>
      <c r="I46" s="77"/>
    </row>
    <row r="48" spans="7:9" ht="20.25" customHeight="1" x14ac:dyDescent="0.2">
      <c r="G48" s="401" t="s">
        <v>84</v>
      </c>
      <c r="H48" s="401"/>
      <c r="I48" s="77"/>
    </row>
  </sheetData>
  <mergeCells count="11">
    <mergeCell ref="A2:C2"/>
    <mergeCell ref="G46:H46"/>
    <mergeCell ref="G48:H48"/>
    <mergeCell ref="A3:K3"/>
    <mergeCell ref="G24:I24"/>
    <mergeCell ref="G25:I25"/>
    <mergeCell ref="G26:I26"/>
    <mergeCell ref="E22:I22"/>
    <mergeCell ref="A18:K18"/>
    <mergeCell ref="C10:D10"/>
    <mergeCell ref="I6:J6"/>
  </mergeCells>
  <phoneticPr fontId="1"/>
  <pageMargins left="0.9055118110236221" right="0.905511811023622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J54"/>
  <sheetViews>
    <sheetView view="pageBreakPreview" zoomScale="60" zoomScaleNormal="100" workbookViewId="0">
      <selection activeCell="D6" sqref="D6"/>
    </sheetView>
  </sheetViews>
  <sheetFormatPr defaultRowHeight="13.2" x14ac:dyDescent="0.2"/>
  <cols>
    <col min="1" max="1" width="2.33203125" customWidth="1"/>
    <col min="2" max="3" width="3.33203125" customWidth="1"/>
    <col min="4" max="4" width="17.77734375" customWidth="1"/>
    <col min="5" max="5" width="8.21875" customWidth="1"/>
    <col min="6" max="6" width="11.6640625" customWidth="1"/>
    <col min="7" max="7" width="12.6640625" customWidth="1"/>
    <col min="8" max="9" width="13.33203125" customWidth="1"/>
    <col min="10" max="10" width="2.6640625" customWidth="1"/>
  </cols>
  <sheetData>
    <row r="1" spans="1:10" x14ac:dyDescent="0.2">
      <c r="A1" t="s">
        <v>132</v>
      </c>
    </row>
    <row r="2" spans="1:10" x14ac:dyDescent="0.2">
      <c r="A2" s="293" t="s">
        <v>316</v>
      </c>
      <c r="B2" s="293"/>
      <c r="C2" s="293"/>
      <c r="D2" s="293"/>
    </row>
    <row r="3" spans="1:10" x14ac:dyDescent="0.2">
      <c r="H3" s="287" t="s">
        <v>243</v>
      </c>
      <c r="I3" s="287"/>
    </row>
    <row r="5" spans="1:10" x14ac:dyDescent="0.2">
      <c r="B5" t="s">
        <v>1</v>
      </c>
    </row>
    <row r="6" spans="1:10" x14ac:dyDescent="0.2">
      <c r="B6" s="401" t="s">
        <v>245</v>
      </c>
      <c r="C6" s="401"/>
      <c r="D6" s="167"/>
      <c r="E6" t="s">
        <v>242</v>
      </c>
    </row>
    <row r="8" spans="1:10" x14ac:dyDescent="0.2">
      <c r="E8" s="15" t="s">
        <v>33</v>
      </c>
    </row>
    <row r="9" spans="1:10" x14ac:dyDescent="0.2">
      <c r="F9" s="24" t="s">
        <v>31</v>
      </c>
      <c r="G9" s="288"/>
      <c r="H9" s="288"/>
      <c r="I9" s="288"/>
    </row>
    <row r="10" spans="1:10" x14ac:dyDescent="0.2">
      <c r="F10" s="24" t="s">
        <v>32</v>
      </c>
      <c r="G10" s="288"/>
      <c r="H10" s="288"/>
      <c r="I10" s="288"/>
    </row>
    <row r="11" spans="1:10" ht="14.25" customHeight="1" x14ac:dyDescent="0.2">
      <c r="F11" s="23" t="s">
        <v>3</v>
      </c>
      <c r="G11" s="289"/>
      <c r="H11" s="289"/>
      <c r="I11" s="289"/>
    </row>
    <row r="13" spans="1:10" ht="14.4" x14ac:dyDescent="0.2">
      <c r="B13" s="291" t="s">
        <v>122</v>
      </c>
      <c r="C13" s="292"/>
      <c r="D13" s="292"/>
      <c r="E13" s="292"/>
      <c r="F13" s="292"/>
      <c r="G13" s="292"/>
      <c r="H13" s="292"/>
      <c r="I13" s="292"/>
    </row>
    <row r="15" spans="1:10" ht="42.75" customHeight="1" x14ac:dyDescent="0.2">
      <c r="A15" s="417" t="s">
        <v>184</v>
      </c>
      <c r="B15" s="417"/>
      <c r="C15" s="417"/>
      <c r="D15" s="417"/>
      <c r="E15" s="417"/>
      <c r="F15" s="417"/>
      <c r="G15" s="417"/>
      <c r="H15" s="417"/>
      <c r="I15" s="417"/>
      <c r="J15" s="417"/>
    </row>
    <row r="17" spans="2:9" x14ac:dyDescent="0.2">
      <c r="F17" s="56" t="s">
        <v>120</v>
      </c>
    </row>
    <row r="19" spans="2:9" x14ac:dyDescent="0.2">
      <c r="B19" s="56">
        <v>1</v>
      </c>
      <c r="C19" t="s">
        <v>24</v>
      </c>
      <c r="E19" s="178" t="str">
        <f>'1号様式'!E18</f>
        <v>令和　　年度</v>
      </c>
      <c r="F19" s="162"/>
    </row>
    <row r="21" spans="2:9" x14ac:dyDescent="0.2">
      <c r="B21" s="56">
        <v>2</v>
      </c>
      <c r="C21" t="s">
        <v>123</v>
      </c>
    </row>
    <row r="23" spans="2:9" x14ac:dyDescent="0.2">
      <c r="B23" s="56">
        <v>3</v>
      </c>
      <c r="C23" t="s">
        <v>126</v>
      </c>
      <c r="E23" s="128" t="s">
        <v>148</v>
      </c>
      <c r="F23" s="192">
        <f>F37+H46+E49</f>
        <v>0</v>
      </c>
      <c r="G23" t="s">
        <v>283</v>
      </c>
    </row>
    <row r="24" spans="2:9" ht="6.75" customHeight="1" x14ac:dyDescent="0.2">
      <c r="E24" s="128"/>
    </row>
    <row r="25" spans="2:9" x14ac:dyDescent="0.2">
      <c r="C25" t="s">
        <v>125</v>
      </c>
      <c r="E25" s="128" t="s">
        <v>148</v>
      </c>
      <c r="F25" s="197"/>
      <c r="G25" t="s">
        <v>121</v>
      </c>
    </row>
    <row r="26" spans="2:9" ht="6.75" customHeight="1" x14ac:dyDescent="0.2">
      <c r="E26" s="128"/>
    </row>
    <row r="27" spans="2:9" x14ac:dyDescent="0.2">
      <c r="C27" t="s">
        <v>127</v>
      </c>
      <c r="E27" s="128" t="s">
        <v>148</v>
      </c>
      <c r="F27" s="192">
        <f>F23-F25</f>
        <v>0</v>
      </c>
      <c r="G27" t="s">
        <v>121</v>
      </c>
    </row>
    <row r="29" spans="2:9" x14ac:dyDescent="0.2">
      <c r="B29" s="56">
        <v>4</v>
      </c>
      <c r="C29" t="s">
        <v>124</v>
      </c>
    </row>
    <row r="30" spans="2:9" x14ac:dyDescent="0.2">
      <c r="C30" s="18" t="s">
        <v>5</v>
      </c>
      <c r="D30" t="s">
        <v>10</v>
      </c>
    </row>
    <row r="31" spans="2:9" x14ac:dyDescent="0.2">
      <c r="C31" s="2"/>
      <c r="D31" s="19" t="s">
        <v>37</v>
      </c>
    </row>
    <row r="32" spans="2:9" ht="27" customHeight="1" x14ac:dyDescent="0.2">
      <c r="D32" s="275" t="s">
        <v>21</v>
      </c>
      <c r="E32" s="276"/>
      <c r="F32" s="283" t="s">
        <v>55</v>
      </c>
      <c r="G32" s="284"/>
      <c r="H32" s="65"/>
      <c r="I32" s="65"/>
    </row>
    <row r="33" spans="3:9" ht="30" customHeight="1" x14ac:dyDescent="0.2">
      <c r="D33" s="281"/>
      <c r="E33" s="282"/>
      <c r="F33" s="415"/>
      <c r="G33" s="416"/>
      <c r="H33" s="51"/>
      <c r="I33" s="51"/>
    </row>
    <row r="34" spans="3:9" ht="14.25" customHeight="1" x14ac:dyDescent="0.2">
      <c r="D34" s="52" t="s">
        <v>204</v>
      </c>
      <c r="E34" s="5"/>
      <c r="F34" s="21"/>
      <c r="G34" s="21"/>
      <c r="H34" s="51"/>
      <c r="I34" s="51"/>
    </row>
    <row r="35" spans="3:9" ht="9.75" customHeight="1" x14ac:dyDescent="0.2">
      <c r="D35" s="20"/>
      <c r="E35" s="21"/>
      <c r="F35" s="21"/>
      <c r="H35" s="20"/>
      <c r="I35" s="22"/>
    </row>
    <row r="36" spans="3:9" x14ac:dyDescent="0.2">
      <c r="C36" s="2"/>
      <c r="D36" t="s">
        <v>250</v>
      </c>
    </row>
    <row r="37" spans="3:9" ht="14.4" x14ac:dyDescent="0.2">
      <c r="D37" s="418">
        <f>F33</f>
        <v>0</v>
      </c>
      <c r="E37" s="418"/>
      <c r="F37" s="164">
        <f>F33*10000</f>
        <v>0</v>
      </c>
      <c r="G37" t="s">
        <v>71</v>
      </c>
      <c r="H37" s="56"/>
    </row>
    <row r="38" spans="3:9" x14ac:dyDescent="0.2">
      <c r="D38" s="28"/>
      <c r="E38" s="29"/>
      <c r="F38" s="124" t="s">
        <v>212</v>
      </c>
      <c r="H38" s="56"/>
    </row>
    <row r="39" spans="3:9" x14ac:dyDescent="0.2">
      <c r="C39" s="18" t="s">
        <v>26</v>
      </c>
      <c r="D39" t="s">
        <v>27</v>
      </c>
    </row>
    <row r="40" spans="3:9" x14ac:dyDescent="0.2">
      <c r="C40" s="2"/>
      <c r="D40" t="s">
        <v>62</v>
      </c>
      <c r="I40" s="56" t="s">
        <v>60</v>
      </c>
    </row>
    <row r="41" spans="3:9" ht="25.5" customHeight="1" x14ac:dyDescent="0.2">
      <c r="D41" s="270" t="s">
        <v>21</v>
      </c>
      <c r="E41" s="270"/>
      <c r="F41" s="57" t="s">
        <v>61</v>
      </c>
      <c r="G41" s="63" t="s">
        <v>29</v>
      </c>
      <c r="H41" s="63" t="s">
        <v>28</v>
      </c>
      <c r="I41" s="57" t="s">
        <v>56</v>
      </c>
    </row>
    <row r="42" spans="3:9" ht="30" customHeight="1" x14ac:dyDescent="0.2">
      <c r="D42" s="281"/>
      <c r="E42" s="282"/>
      <c r="F42" s="198"/>
      <c r="G42" s="199"/>
      <c r="H42" s="199"/>
      <c r="I42" s="169"/>
    </row>
    <row r="43" spans="3:9" ht="14.25" customHeight="1" x14ac:dyDescent="0.2">
      <c r="D43" s="52" t="s">
        <v>204</v>
      </c>
      <c r="E43" s="5"/>
      <c r="F43" s="21"/>
      <c r="G43" s="46"/>
      <c r="H43" s="46"/>
      <c r="I43" s="51"/>
    </row>
    <row r="44" spans="3:9" ht="11.25" customHeight="1" x14ac:dyDescent="0.2">
      <c r="D44" s="20"/>
      <c r="E44" s="20"/>
      <c r="F44" s="20"/>
      <c r="G44" s="20"/>
      <c r="H44" s="20"/>
      <c r="I44" s="20"/>
    </row>
    <row r="45" spans="3:9" x14ac:dyDescent="0.2">
      <c r="D45" t="s">
        <v>250</v>
      </c>
      <c r="E45" s="20"/>
      <c r="F45" s="20"/>
      <c r="G45" s="20"/>
      <c r="I45" s="20"/>
    </row>
    <row r="46" spans="3:9" ht="14.4" x14ac:dyDescent="0.2">
      <c r="D46" t="s">
        <v>57</v>
      </c>
      <c r="E46" s="20"/>
      <c r="F46" s="175">
        <f>H42</f>
        <v>0</v>
      </c>
      <c r="G46" s="20" t="s">
        <v>58</v>
      </c>
      <c r="H46" s="176">
        <f>ROUNDDOWN(H42*0.3,-3)</f>
        <v>0</v>
      </c>
      <c r="I46" s="20" t="s">
        <v>59</v>
      </c>
    </row>
    <row r="47" spans="3:9" ht="15" customHeight="1" x14ac:dyDescent="0.2">
      <c r="D47" s="20"/>
      <c r="E47" s="20"/>
      <c r="F47" s="20"/>
      <c r="G47" s="20"/>
      <c r="H47" s="2" t="s">
        <v>214</v>
      </c>
      <c r="I47" s="20"/>
    </row>
    <row r="48" spans="3:9" ht="15" customHeight="1" x14ac:dyDescent="0.2">
      <c r="C48" s="233" t="s">
        <v>280</v>
      </c>
      <c r="D48" s="222" t="s">
        <v>264</v>
      </c>
      <c r="E48" s="234"/>
      <c r="F48" s="235"/>
      <c r="G48" s="234"/>
      <c r="H48" s="236"/>
      <c r="I48" s="234"/>
    </row>
    <row r="49" spans="2:9" ht="15" customHeight="1" x14ac:dyDescent="0.2">
      <c r="C49" s="235"/>
      <c r="D49" s="235" t="s">
        <v>167</v>
      </c>
      <c r="E49" s="237">
        <f>'1号様式'!E42</f>
        <v>0</v>
      </c>
      <c r="F49" s="238" t="s">
        <v>273</v>
      </c>
      <c r="G49" s="234"/>
      <c r="H49" s="239" t="s">
        <v>204</v>
      </c>
      <c r="I49" s="234"/>
    </row>
    <row r="50" spans="2:9" ht="15" customHeight="1" x14ac:dyDescent="0.2">
      <c r="C50" s="235"/>
      <c r="D50" s="238"/>
      <c r="E50" s="225" t="s">
        <v>281</v>
      </c>
      <c r="F50" s="238"/>
      <c r="G50" s="234"/>
      <c r="H50" s="236"/>
      <c r="I50" s="234"/>
    </row>
    <row r="51" spans="2:9" ht="15" customHeight="1" x14ac:dyDescent="0.2">
      <c r="D51" s="20"/>
      <c r="E51" s="20"/>
      <c r="F51" s="20"/>
      <c r="G51" s="20"/>
      <c r="H51" s="2"/>
      <c r="I51" s="20"/>
    </row>
    <row r="52" spans="2:9" x14ac:dyDescent="0.2">
      <c r="B52" s="204">
        <v>5</v>
      </c>
      <c r="C52" t="s">
        <v>30</v>
      </c>
    </row>
    <row r="53" spans="2:9" x14ac:dyDescent="0.2">
      <c r="C53" s="18" t="s">
        <v>282</v>
      </c>
      <c r="D53" t="s">
        <v>205</v>
      </c>
    </row>
    <row r="54" spans="2:9" x14ac:dyDescent="0.2">
      <c r="C54" s="18" t="s">
        <v>6</v>
      </c>
      <c r="D54" t="s">
        <v>17</v>
      </c>
    </row>
  </sheetData>
  <mergeCells count="15">
    <mergeCell ref="A2:D2"/>
    <mergeCell ref="D42:E42"/>
    <mergeCell ref="F32:G32"/>
    <mergeCell ref="F33:G33"/>
    <mergeCell ref="B13:I13"/>
    <mergeCell ref="A15:J15"/>
    <mergeCell ref="D32:E32"/>
    <mergeCell ref="D33:E33"/>
    <mergeCell ref="D41:E41"/>
    <mergeCell ref="D37:E37"/>
    <mergeCell ref="G9:I9"/>
    <mergeCell ref="G10:I10"/>
    <mergeCell ref="G11:I11"/>
    <mergeCell ref="B6:C6"/>
    <mergeCell ref="H3:I3"/>
  </mergeCells>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1号様式</vt:lpstr>
      <vt:lpstr>1号様式の１</vt:lpstr>
      <vt:lpstr>1号様式の2</vt:lpstr>
      <vt:lpstr>助成対象本数算定シート</vt:lpstr>
      <vt:lpstr>1号様式の３</vt:lpstr>
      <vt:lpstr>1号様式の4 </vt:lpstr>
      <vt:lpstr>２号様式</vt:lpstr>
      <vt:lpstr>３号様式</vt:lpstr>
      <vt:lpstr>５号様式</vt:lpstr>
      <vt:lpstr>７号様式</vt:lpstr>
      <vt:lpstr>７号様式の１</vt:lpstr>
      <vt:lpstr>助成対象本数算定シート (2)</vt:lpstr>
      <vt:lpstr>７号様式の２</vt:lpstr>
      <vt:lpstr>7号様式の3 </vt:lpstr>
      <vt:lpstr>９号様式</vt:lpstr>
      <vt:lpstr>Sheet1</vt:lpstr>
      <vt:lpstr>'1号様式'!Print_Area</vt:lpstr>
      <vt:lpstr>'1号様式の2'!Print_Area</vt:lpstr>
      <vt:lpstr>'２号様式'!Print_Area</vt:lpstr>
      <vt:lpstr>'７号様式の１'!Print_Area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Tsubasa</cp:lastModifiedBy>
  <cp:lastPrinted>2020-04-13T04:33:01Z</cp:lastPrinted>
  <dcterms:created xsi:type="dcterms:W3CDTF">2017-01-24T00:57:34Z</dcterms:created>
  <dcterms:modified xsi:type="dcterms:W3CDTF">2022-09-13T01:42:25Z</dcterms:modified>
</cp:coreProperties>
</file>